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041-043 Задание 7 онк Макарова\043_Пазопаниб\Редакция 1\Документы на отправку\"/>
    </mc:Choice>
  </mc:AlternateContent>
  <bookViews>
    <workbookView xWindow="0" yWindow="0" windowWidth="18915" windowHeight="10290"/>
  </bookViews>
  <sheets>
    <sheet name="НМЦК" sheetId="1" r:id="rId1"/>
  </sheets>
  <definedNames>
    <definedName name="_xlnm._FilterDatabase" localSheetId="0" hidden="1">НМЦК!$A$10:$G$56</definedName>
    <definedName name="_xlnm.Print_Area" localSheetId="0">НМЦК!$A$1:$G$56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50" i="1"/>
  <c r="G45" i="1"/>
  <c r="G49" i="1"/>
  <c r="G37" i="1" l="1"/>
  <c r="G29" i="1"/>
  <c r="G24" i="1"/>
  <c r="G25" i="1"/>
  <c r="G27" i="1"/>
  <c r="G23" i="1"/>
  <c r="G16" i="1"/>
  <c r="G18" i="1"/>
  <c r="G32" i="1"/>
  <c r="G31" i="1"/>
  <c r="G35" i="1"/>
  <c r="G34" i="1"/>
  <c r="G53" i="1" l="1"/>
  <c r="G54" i="1" s="1"/>
  <c r="G36" i="1" l="1"/>
  <c r="G33" i="1"/>
  <c r="G30" i="1"/>
  <c r="G28" i="1"/>
  <c r="G26" i="1"/>
  <c r="G22" i="1"/>
  <c r="G21" i="1"/>
  <c r="G20" i="1"/>
  <c r="G19" i="1"/>
  <c r="G17" i="1"/>
  <c r="G15" i="1"/>
  <c r="G14" i="1"/>
  <c r="G13" i="1"/>
  <c r="G12" i="1"/>
  <c r="G11" i="1"/>
  <c r="G41" i="1"/>
  <c r="G42" i="1"/>
  <c r="G43" i="1"/>
  <c r="G48" i="1" l="1"/>
  <c r="G44" i="1" l="1"/>
  <c r="G7" i="1" l="1"/>
  <c r="F4" i="1" s="1"/>
</calcChain>
</file>

<file path=xl/sharedStrings.xml><?xml version="1.0" encoding="utf-8"?>
<sst xmlns="http://schemas.openxmlformats.org/spreadsheetml/2006/main" count="159" uniqueCount="95">
  <si>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</si>
  <si>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</si>
  <si>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</si>
  <si>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</si>
  <si>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</si>
  <si>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</si>
  <si>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</si>
  <si>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</si>
  <si>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</si>
  <si>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</si>
  <si>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</si>
  <si>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</si>
  <si>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</si>
  <si>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</si>
  <si>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</si>
  <si>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</si>
  <si>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</si>
  <si>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</si>
  <si>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</si>
  <si>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</si>
  <si>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</si>
  <si>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</si>
  <si>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</si>
  <si>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Количество товара в единицах измерения в упаковке</t>
  </si>
  <si>
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</si>
  <si>
    <t>В соответствии с пунктом 6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применения, утвержденного приказом Минздрава России от 19.12.2019 № 1064н, референтная цена не применяется до размещения соответствующих данных в единой информационной системе в сфере закупок.</t>
  </si>
  <si>
    <t>2.2 Информация, полученная по запросу заказчика</t>
  </si>
  <si>
    <t>Минимальная цена за единицу лекарственного препарата</t>
  </si>
  <si>
    <t>Минимальная цена за единицу лекарственного препарата (тарифный метод)</t>
  </si>
  <si>
    <t>Минимальная цена за единицу лекарственного препарата, определенная методом сопоставимых рыночных цен</t>
  </si>
  <si>
    <t>Источник информации, на основании которых выполнен расчет (реквизиты: номер, дата)</t>
  </si>
  <si>
    <t>Цена за упаковку, 
без НДС, 
руб.</t>
  </si>
  <si>
    <t>Цена за единицу 
без НДС, 
руб.</t>
  </si>
  <si>
    <t>шт (таблетка)</t>
  </si>
  <si>
    <t xml:space="preserve">Вл.Общество с ограниченной ответственностью "Технология лекарств" (ООО "Технология лекарств"), Россия (5047082270); Вып.к.Перв.Уп.Втор.Уп.Пр.Закрытое акционерное общество "Обнинская химико-фармацевтическая компания" (ЗАО "ОХФК"), Россия (4025062616); </t>
  </si>
  <si>
    <t>ЛП-005467</t>
  </si>
  <si>
    <t xml:space="preserve">Вл.Закрытое акционерное общество "ПрофитМед" (ЗАО "ПрофитМед"), Россия (7719022542); Вып.к.Перв.Уп.Втор.Уп.Пр.Открытое акционерное общество "Фармстандарт-Уфимский витаминный завод" (ОАО "Фармстандарт-УфаВИТА"), Россия (0274036993); </t>
  </si>
  <si>
    <t>ЛП-005480</t>
  </si>
  <si>
    <t xml:space="preserve">Вл.Общество с ограниченной ответственностью "Исследовательский Институт Химического Разнообразия" (ООО "ИИХР"), Россия (5047247179); Вып.к.Перв.Уп.Втор.Уп.Пр.Общество с ограниченной ответственностью "Исследовательский Институт Химического Разнообразия" (ООО "ИИХР"), Россия (5047247179); </t>
  </si>
  <si>
    <t>ЛП-005548</t>
  </si>
  <si>
    <t xml:space="preserve">Вл.Акционерное общество "Фармасинтез-Норд" (АО "Фармасинтез-Норд"), Россия (3851000490); Вып.к.Перв.Уп.Втор.Уп.Пр.Акционерное общество "Фармасинтез-Норд" (АО "Фармасинтез-Норд"), Россия (3851000490); </t>
  </si>
  <si>
    <t>ЛП-006071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</si>
  <si>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</si>
  <si>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>ЛП-008354</t>
  </si>
  <si>
    <t xml:space="preserve">Вл.Вып.к.Перв.Уп.Втор.Уп.Пр.ООО "АМЕДАРТ", Россия (7705904720); </t>
  </si>
  <si>
    <t>ЛП-008500</t>
  </si>
  <si>
    <t>ЛСР-008805/10</t>
  </si>
  <si>
    <t xml:space="preserve"> 10</t>
  </si>
  <si>
    <t xml:space="preserve"> 30</t>
  </si>
  <si>
    <t xml:space="preserve"> 60</t>
  </si>
  <si>
    <t xml:space="preserve">Вл.Новартис Фарма АГ, Швейцария (CHE-106.052.527); Пр.Зигфрид Барбера С.Л., Испания (B01695600); Вып.к.Перв.Уп.Втор.Уп.ООО "Новартис Фармасьютикал Мэньюфекчуринг", Словения (SI 98914227); </t>
  </si>
  <si>
    <t xml:space="preserve"> 20</t>
  </si>
  <si>
    <t xml:space="preserve"> 90</t>
  </si>
  <si>
    <t>Коммерческое предложение от 14.12.23 № ПР00-016458</t>
  </si>
  <si>
    <t>Источник информации</t>
  </si>
  <si>
    <t>Цена за упаковку, 
без НДС и оптовой надбавки, 
руб.</t>
  </si>
  <si>
    <t>Количество товара по ГК в единицах измерения</t>
  </si>
  <si>
    <t>Средневзвешенная цена за единицу лекарственного препарата</t>
  </si>
  <si>
    <t>№ 2602701384023000487 https://zakupki.gov.ru/epz/contract/contractCard/payment-info-and-target-of-order.html?reestrNumber=2602701384023000487</t>
  </si>
  <si>
    <t>№ 2550302559323000793 https://zakupki.gov.ru/epz/contract/contractCard/payment-info-and-target-of-order.html?reestrNumber=2550302559323000793</t>
  </si>
  <si>
    <t>№ 2623102512323001027 https://zakupki.gov.ru/epz/contract/contractCard/payment-info-and-target-of-order.html?reestrNumber=2623102512323001027</t>
  </si>
  <si>
    <t>№ 2710700631123000762 https://zakupki.gov.ru/epz/contract/contractCard/payment-info-and-target-of-order.html?reestrNumber=2710700631123000762</t>
  </si>
  <si>
    <t>№ 2666001041523000673  https://zakupki.gov.ru/epz/contract/contractCard/payment-info-and-target-of-order.html?reestrNumber=2666001041523000673</t>
  </si>
  <si>
    <t>Пазопаниб таблетки, покрытые оболочкой и/или таблетки, покрытые пленочной оболочкой 400 мг</t>
  </si>
  <si>
    <r>
      <t xml:space="preserve">Обоснование начальной (максимальной) цены контракта
</t>
    </r>
    <r>
      <rPr>
        <sz val="11"/>
        <rFont val="Liberation Serif"/>
        <family val="1"/>
        <charset val="204"/>
      </rPr>
      <t>(ДГЗ_043_2024)</t>
    </r>
  </si>
  <si>
    <t xml:space="preserve">Пазопаниб (ТН- Амезопан) таблетки, покрытые пленочной оболочкой, 400 мг, 10 шт. - банки (1)  /  / - пачка картонная </t>
  </si>
  <si>
    <t xml:space="preserve">Пазопаниб (ТН- Амезопан) таблетки, покрытые пленочной оболочкой, 400 мг, 30 шт. - банки (1)  /  / - пачка картонная </t>
  </si>
  <si>
    <t xml:space="preserve">Пазопаниб (ТН- Амезопан) таблетки, покрытые пленочной оболочкой, 400 мг, 60 шт. - банки (1)  /  / - пачка картонная </t>
  </si>
  <si>
    <t xml:space="preserve">Вл.Общество с ограниченной ответственностью "Технология лекарств" (ООО "Технология лекарств"), Россия (5047082270); Перв.Уп.Пр.Акционерное общество "ОРТАТ" (АО "ОРТАТ"), Россия (4428000115); Втор.Уп.Общество с ограниченной ответственностью "Р-Опра" (ООО "Р-Опра"), Россия (7734683995); Вып.к.Общество с ограниченной ответственностью "Р-Опра" (ООО "Р-Опра"), Россия (7734683995); </t>
  </si>
  <si>
    <t>Пазопаниб (ТН-Пазопаниб-ТЛ) таблетки, покрытые пленочной оболочкой, 400 мг, 30 шт. - банка (1)  - пачка картонная</t>
  </si>
  <si>
    <t xml:space="preserve">Вл.Общество с ограниченной ответственностью "Технология лекарств" (ООО "Технология лекарств"), Россия (5047082270); Вып.к.Перв.Уп.Втор.Уп.Пр.Акционерное общество "ОРТАТ" (АО "ОРТАТ"), Россия (4428000115); </t>
  </si>
  <si>
    <t>Пазопаниб (ТН- Пазопаниб) таблетки, покрытые пленочной оболочкой, 400 мг, 30 шт. - банки (1)  - пачки картонные</t>
  </si>
  <si>
    <t>Пазопаниб (ТН- Пазопаниб) таблетки, покрытые пленочной оболочкой, 400 мг, 10 шт. - упаковки ячейковые контурные (3)  - пачки картонные</t>
  </si>
  <si>
    <t>Пазопаниб (ТН- Пазопаниб) таблетки, покрытые пленочной оболочкой, 400 мг, 60 шт. - банки (1)  - пачки картонные</t>
  </si>
  <si>
    <t>Пазопаниб (ТН- Пазопаниб) таблетки, покрытые пленочной оболочкой, 400 мг, 10 шт. - упаковки ячейковые контурные (6)  - пачки картонные</t>
  </si>
  <si>
    <t>Пазопаниб (ТН-ПАЗОПАНИБ-ПРОМОМЕД) таблетки, покрытые пленочной оболочкой, 400 мг, 10 шт. - контурная ячейковая упаковка (2)  /  / - пачка картонная</t>
  </si>
  <si>
    <t>Пазопаниб (ТН-ПАЗОПАНИБ-ПРОМОМЕД) таблетки, покрытые пленочной оболочкой, 400 мг, 10 шт. - контурная ячейковая упаковка (1)  /  / - пачка картонная</t>
  </si>
  <si>
    <t>Пазопаниб (ТН-ПАЗОПАНИБ-ПРОМОМЕД) таблетки, покрытые пленочной оболочкой, 400 мг, 10 шт. - контурная ячейковая упаковка (3)  /  / - пачка картонная</t>
  </si>
  <si>
    <t>Пазопаниб (ТН-ПАЗОПАНИБ-ПРОМОМЕД) таблетки, покрытые пленочной оболочкой, 400 мг, 60 шт. - банка (1)  - пачка картонная</t>
  </si>
  <si>
    <t>Пазопаниб (ТН-ПАЗОПАНИБ-ПРОМОМЕД) таблетки, покрытые пленочной оболочкой, 400 мг, 10 шт. - контурная ячейковая  упаковка (6)  - пачка картонная</t>
  </si>
  <si>
    <t>Пазопаниб (ТН-ПАЗОПАНИБ-ПРОМОМЕД) таблетки, покрытые пленочной оболочкой, 400 мг, 60 шт. - банка (1)  /  / - пачка картонная</t>
  </si>
  <si>
    <t>Пазопаниб (ТН-ПАЗОПАНИБ-ПРОМОМЕД) таблетки, покрытые пленочной оболочкой, 400 мг, 10 шт. - контурная ячейковая упаковка (6)  /  / - пачка картонная</t>
  </si>
  <si>
    <t>Пазопаниб (ТН-ПАЗОПАНИБ-ПРОМОМЕД) таблетки, покрытые пленочной оболочкой, 400 мг, 10 шт. - контурная ячейковая упаковка (9)  /  / - пачка картонная</t>
  </si>
  <si>
    <t>Пазопаниб (ТН-ПАЗОПАНИБ-ПРОМОМЕД) таблетки, покрытые пленочной оболочкой, 400 мг, 90 шт. - банка (1)  /  / - пачка картонная</t>
  </si>
  <si>
    <t>Пазопаниб (ТН-Пазопаниб-ТЛ) таблетки, покрытые пленочной оболочкой, 400 мг, 60 шт. - банка (1)  - пачка картонная</t>
  </si>
  <si>
    <t>Пазопаниб (ТН-ПАЗОПАНИБ-ТЛ) таблетки, покрытые пленочной оболочкой, 400 мг, 60 шт. - банка (1)  - пачка картонная</t>
  </si>
  <si>
    <t>Пазопаниб (ТН- ПОТАРБИН®) таблетки, покрытые пленочной оболочкой, 400 мг, 60 шт. - флакон (1)  - пачка картонная</t>
  </si>
  <si>
    <t>Пазопаниб (ТН- Пазопаниб) таблетки, покрытые пленочной оболочкой, 400 мг, 60 шт. - флаконы (1)  - пачки картонные</t>
  </si>
  <si>
    <t>Пазопаниб (ТН- Вотриент®) таблетки покрытые пленочной оболочкой, 400 мг, 60 шт. - флаконы (1)  - пачки картонные</t>
  </si>
  <si>
    <t>Пазопаниб (ТН-ПОТАРБИН) таблетки, покрытые пленочной оболочкой, 400 мг, 60 шт. - флакон (1) - пачка картонная</t>
  </si>
  <si>
    <t>Пазопаниб (ТН-Пазопаниб) таблетки, покрытые пленочной оболочкой, 400 мг (флакон) 60 х 1 (пачка картонная)</t>
  </si>
  <si>
    <t>Пазопаниб (ТН-Пазопаниб-ТЛ) таблетки, покрытые пленочной оболочкой 400 мг №60</t>
  </si>
  <si>
    <t>Пазопаниб (ТН-Пазопаниб) таблетки, покрытые пленочной оболочкой, 400 мг, 60 шт. - флаконы (1) - пачки картонные</t>
  </si>
  <si>
    <t>Пазопаниб (ТН- Пазопаниб) таблетки покрытые пленочной оболочкой 400 мг, банка, №60</t>
  </si>
  <si>
    <t>Пазопаниб (ТН-ПОТАРБИН) таблетки, покрытые пленочной оболочкой, 400 мг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</si>
</sst>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color theme="1" tint="4.9989318521683403E-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65" fontId="5" fillId="0" borderId="1" xfId="2" applyFont="1" applyFill="1" applyBorder="1" applyAlignment="1">
      <alignment horizontal="center" vertical="center"/>
    </xf>
    <xf numFmtId="165" fontId="2" fillId="0" borderId="1" xfId="2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right" vertical="center"/>
    </xf>
    <xf numFmtId="165" fontId="4" fillId="0" borderId="1" xfId="2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0" fontId="3" fillId="0" borderId="1" xfId="3" applyNumberFormat="1" applyFont="1" applyFill="1" applyBorder="1" applyAlignment="1">
      <alignment horizontal="center" vertical="center" wrapText="1"/>
    </xf>
    <xf numFmtId="165" fontId="4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3" fillId="0" borderId="1" xfId="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165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</cellXfs>
  <cellStyles count="4"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view="pageBreakPreview" zoomScale="70" zoomScaleNormal="70" zoomScaleSheetLayoutView="70" workbookViewId="0">
      <selection activeCell="A7" sqref="A7:B7"/>
    </sheetView>
  </sheetViews>
  <sheetFormatPr defaultColWidth="9.140625" defaultRowHeight="14.25" x14ac:dyDescent="0.25"/>
  <cols>
    <col min="1" max="1" width="52" style="12" customWidth="1"/>
    <col min="2" max="2" width="36.28515625" style="12" customWidth="1"/>
    <col min="3" max="3" width="15" style="12" customWidth="1"/>
    <col min="4" max="4" width="13.28515625" style="12" customWidth="1"/>
    <col min="5" max="5" width="13.140625" style="12" customWidth="1"/>
    <col min="6" max="6" width="14" style="12" customWidth="1"/>
    <col min="7" max="7" width="18" style="48" customWidth="1"/>
    <col min="8" max="8" width="21.28515625" style="12" customWidth="1"/>
    <col min="9" max="9" width="9.7109375" style="12" bestFit="1" customWidth="1"/>
    <col min="10" max="16384" width="9.140625" style="12"/>
  </cols>
  <sheetData>
    <row r="1" spans="1:8" ht="26.25" customHeight="1" x14ac:dyDescent="0.25">
      <c r="A1" s="16" t="s">
        <v>64</v>
      </c>
      <c r="B1" s="17"/>
      <c r="C1" s="17"/>
      <c r="D1" s="17"/>
      <c r="E1" s="17"/>
      <c r="F1" s="17"/>
      <c r="G1" s="17"/>
    </row>
    <row r="2" spans="1:8" x14ac:dyDescent="0.25">
      <c r="A2" s="18" t="s">
        <v>20</v>
      </c>
      <c r="B2" s="18"/>
      <c r="C2" s="18"/>
      <c r="D2" s="18"/>
      <c r="E2" s="18"/>
      <c r="F2" s="18"/>
      <c r="G2" s="18"/>
    </row>
    <row r="3" spans="1:8" x14ac:dyDescent="0.25">
      <c r="A3" s="19" t="s">
        <v>19</v>
      </c>
      <c r="B3" s="19"/>
      <c r="C3" s="19"/>
      <c r="D3" s="19"/>
      <c r="E3" s="19"/>
      <c r="F3" s="20">
        <v>45285</v>
      </c>
      <c r="G3" s="20"/>
    </row>
    <row r="4" spans="1:8" x14ac:dyDescent="0.25">
      <c r="A4" s="19" t="s">
        <v>18</v>
      </c>
      <c r="B4" s="19"/>
      <c r="C4" s="19"/>
      <c r="D4" s="19"/>
      <c r="E4" s="19"/>
      <c r="F4" s="21">
        <f>SUMPRODUCT(D7:D7,G7:G7)</f>
        <v>25534080</v>
      </c>
      <c r="G4" s="21"/>
      <c r="H4" s="13"/>
    </row>
    <row r="5" spans="1:8" x14ac:dyDescent="0.25">
      <c r="A5" s="17" t="s">
        <v>17</v>
      </c>
      <c r="B5" s="17"/>
      <c r="C5" s="17"/>
      <c r="D5" s="17"/>
      <c r="E5" s="17"/>
      <c r="F5" s="17"/>
      <c r="G5" s="17"/>
      <c r="H5" s="13"/>
    </row>
    <row r="6" spans="1:8" ht="99.75" x14ac:dyDescent="0.25">
      <c r="A6" s="16" t="s">
        <v>16</v>
      </c>
      <c r="B6" s="16"/>
      <c r="C6" s="6" t="s">
        <v>15</v>
      </c>
      <c r="D6" s="6" t="s">
        <v>14</v>
      </c>
      <c r="E6" s="6" t="s">
        <v>13</v>
      </c>
      <c r="F6" s="6" t="s">
        <v>12</v>
      </c>
      <c r="G6" s="6" t="s">
        <v>11</v>
      </c>
    </row>
    <row r="7" spans="1:8" ht="53.25" customHeight="1" x14ac:dyDescent="0.25">
      <c r="A7" s="22" t="s">
        <v>63</v>
      </c>
      <c r="B7" s="22"/>
      <c r="C7" s="1" t="s">
        <v>33</v>
      </c>
      <c r="D7" s="23">
        <v>28800</v>
      </c>
      <c r="E7" s="2">
        <f>MIN(G37,G50,G54)</f>
        <v>806</v>
      </c>
      <c r="F7" s="24">
        <v>0</v>
      </c>
      <c r="G7" s="25">
        <f>ROUNDDOWN((E7+E7*F7)*1.1,2)</f>
        <v>886.6</v>
      </c>
    </row>
    <row r="8" spans="1:8" ht="19.899999999999999" customHeight="1" x14ac:dyDescent="0.25">
      <c r="A8" s="17" t="s">
        <v>10</v>
      </c>
      <c r="B8" s="17"/>
      <c r="C8" s="17"/>
      <c r="D8" s="17"/>
      <c r="E8" s="17"/>
      <c r="F8" s="17"/>
      <c r="G8" s="17"/>
    </row>
    <row r="9" spans="1:8" ht="15" customHeight="1" x14ac:dyDescent="0.25">
      <c r="A9" s="26" t="s">
        <v>9</v>
      </c>
      <c r="B9" s="26"/>
      <c r="C9" s="26"/>
      <c r="D9" s="26"/>
      <c r="E9" s="26"/>
      <c r="F9" s="26"/>
      <c r="G9" s="26"/>
    </row>
    <row r="10" spans="1:8" ht="75" customHeight="1" x14ac:dyDescent="0.25">
      <c r="A10" s="6" t="s">
        <v>1</v>
      </c>
      <c r="B10" s="7" t="s">
        <v>8</v>
      </c>
      <c r="C10" s="27"/>
      <c r="D10" s="6" t="s">
        <v>7</v>
      </c>
      <c r="E10" s="6" t="s">
        <v>6</v>
      </c>
      <c r="F10" s="6" t="s">
        <v>23</v>
      </c>
      <c r="G10" s="1" t="s">
        <v>5</v>
      </c>
    </row>
    <row r="11" spans="1:8" ht="43.5" customHeight="1" x14ac:dyDescent="0.25">
      <c r="A11" s="4" t="s">
        <v>65</v>
      </c>
      <c r="B11" s="10" t="s">
        <v>44</v>
      </c>
      <c r="C11" s="11"/>
      <c r="D11" s="6" t="s">
        <v>45</v>
      </c>
      <c r="E11" s="28">
        <v>8175</v>
      </c>
      <c r="F11" s="6" t="s">
        <v>47</v>
      </c>
      <c r="G11" s="2">
        <f>ROUNDDOWN(E11/F11,2)</f>
        <v>817.5</v>
      </c>
    </row>
    <row r="12" spans="1:8" ht="43.5" customHeight="1" x14ac:dyDescent="0.25">
      <c r="A12" s="4" t="s">
        <v>66</v>
      </c>
      <c r="B12" s="10" t="s">
        <v>44</v>
      </c>
      <c r="C12" s="11"/>
      <c r="D12" s="6" t="s">
        <v>45</v>
      </c>
      <c r="E12" s="28">
        <v>24525.08</v>
      </c>
      <c r="F12" s="6" t="s">
        <v>48</v>
      </c>
      <c r="G12" s="2">
        <f t="shared" ref="G12:G36" si="0">ROUNDDOWN(E12/F12,2)</f>
        <v>817.5</v>
      </c>
    </row>
    <row r="13" spans="1:8" ht="43.5" customHeight="1" x14ac:dyDescent="0.25">
      <c r="A13" s="4" t="s">
        <v>67</v>
      </c>
      <c r="B13" s="10" t="s">
        <v>44</v>
      </c>
      <c r="C13" s="11"/>
      <c r="D13" s="6" t="s">
        <v>45</v>
      </c>
      <c r="E13" s="28">
        <v>49050.16</v>
      </c>
      <c r="F13" s="6" t="s">
        <v>49</v>
      </c>
      <c r="G13" s="2">
        <f t="shared" si="0"/>
        <v>817.5</v>
      </c>
    </row>
    <row r="14" spans="1:8" ht="78.75" customHeight="1" x14ac:dyDescent="0.25">
      <c r="A14" s="4" t="s">
        <v>88</v>
      </c>
      <c r="B14" s="10" t="s">
        <v>50</v>
      </c>
      <c r="C14" s="11"/>
      <c r="D14" s="6" t="s">
        <v>46</v>
      </c>
      <c r="E14" s="28">
        <v>99736</v>
      </c>
      <c r="F14" s="6">
        <v>60</v>
      </c>
      <c r="G14" s="2">
        <f t="shared" si="0"/>
        <v>1662.26</v>
      </c>
    </row>
    <row r="15" spans="1:8" ht="72.75" customHeight="1" x14ac:dyDescent="0.25">
      <c r="A15" s="4" t="s">
        <v>73</v>
      </c>
      <c r="B15" s="10" t="s">
        <v>40</v>
      </c>
      <c r="C15" s="11"/>
      <c r="D15" s="6" t="s">
        <v>41</v>
      </c>
      <c r="E15" s="28">
        <v>49050.16</v>
      </c>
      <c r="F15" s="6" t="s">
        <v>49</v>
      </c>
      <c r="G15" s="2">
        <f t="shared" si="0"/>
        <v>817.5</v>
      </c>
    </row>
    <row r="16" spans="1:8" ht="72.75" customHeight="1" x14ac:dyDescent="0.25">
      <c r="A16" s="4" t="s">
        <v>74</v>
      </c>
      <c r="B16" s="10" t="s">
        <v>40</v>
      </c>
      <c r="C16" s="11"/>
      <c r="D16" s="6" t="s">
        <v>41</v>
      </c>
      <c r="E16" s="28">
        <v>49050.16</v>
      </c>
      <c r="F16" s="6" t="s">
        <v>49</v>
      </c>
      <c r="G16" s="2">
        <f t="shared" ref="G16" si="1">ROUNDDOWN(E16/F16,2)</f>
        <v>817.5</v>
      </c>
    </row>
    <row r="17" spans="1:7" ht="81" customHeight="1" x14ac:dyDescent="0.25">
      <c r="A17" s="4" t="s">
        <v>71</v>
      </c>
      <c r="B17" s="10" t="s">
        <v>40</v>
      </c>
      <c r="C17" s="11"/>
      <c r="D17" s="6" t="s">
        <v>41</v>
      </c>
      <c r="E17" s="28">
        <v>24525.08</v>
      </c>
      <c r="F17" s="6" t="s">
        <v>48</v>
      </c>
      <c r="G17" s="2">
        <f t="shared" si="0"/>
        <v>817.5</v>
      </c>
    </row>
    <row r="18" spans="1:7" ht="81" customHeight="1" x14ac:dyDescent="0.25">
      <c r="A18" s="4" t="s">
        <v>72</v>
      </c>
      <c r="B18" s="10" t="s">
        <v>40</v>
      </c>
      <c r="C18" s="11"/>
      <c r="D18" s="6" t="s">
        <v>41</v>
      </c>
      <c r="E18" s="28">
        <v>24525.08</v>
      </c>
      <c r="F18" s="6" t="s">
        <v>48</v>
      </c>
      <c r="G18" s="2">
        <f t="shared" ref="G18" si="2">ROUNDDOWN(E18/F18,2)</f>
        <v>817.5</v>
      </c>
    </row>
    <row r="19" spans="1:7" ht="92.25" customHeight="1" x14ac:dyDescent="0.25">
      <c r="A19" s="4" t="s">
        <v>87</v>
      </c>
      <c r="B19" s="10" t="s">
        <v>36</v>
      </c>
      <c r="C19" s="11"/>
      <c r="D19" s="6" t="s">
        <v>37</v>
      </c>
      <c r="E19" s="28">
        <v>59023.76</v>
      </c>
      <c r="F19" s="6">
        <v>60</v>
      </c>
      <c r="G19" s="2">
        <f t="shared" si="0"/>
        <v>983.72</v>
      </c>
    </row>
    <row r="20" spans="1:7" ht="86.25" customHeight="1" x14ac:dyDescent="0.25">
      <c r="A20" s="4" t="s">
        <v>76</v>
      </c>
      <c r="B20" s="10" t="s">
        <v>42</v>
      </c>
      <c r="C20" s="11"/>
      <c r="D20" s="6" t="s">
        <v>43</v>
      </c>
      <c r="E20" s="28">
        <v>8175</v>
      </c>
      <c r="F20" s="6" t="s">
        <v>47</v>
      </c>
      <c r="G20" s="2">
        <f t="shared" si="0"/>
        <v>817.5</v>
      </c>
    </row>
    <row r="21" spans="1:7" ht="86.25" customHeight="1" x14ac:dyDescent="0.25">
      <c r="A21" s="4" t="s">
        <v>75</v>
      </c>
      <c r="B21" s="10" t="s">
        <v>42</v>
      </c>
      <c r="C21" s="11"/>
      <c r="D21" s="6" t="s">
        <v>43</v>
      </c>
      <c r="E21" s="28">
        <v>16350</v>
      </c>
      <c r="F21" s="6" t="s">
        <v>51</v>
      </c>
      <c r="G21" s="2">
        <f t="shared" si="0"/>
        <v>817.5</v>
      </c>
    </row>
    <row r="22" spans="1:7" ht="81.75" customHeight="1" x14ac:dyDescent="0.25">
      <c r="A22" s="4" t="s">
        <v>77</v>
      </c>
      <c r="B22" s="10" t="s">
        <v>42</v>
      </c>
      <c r="C22" s="11"/>
      <c r="D22" s="6" t="s">
        <v>43</v>
      </c>
      <c r="E22" s="28">
        <v>24525</v>
      </c>
      <c r="F22" s="6" t="s">
        <v>48</v>
      </c>
      <c r="G22" s="2">
        <f t="shared" si="0"/>
        <v>817.5</v>
      </c>
    </row>
    <row r="23" spans="1:7" ht="81.75" customHeight="1" x14ac:dyDescent="0.25">
      <c r="A23" s="4" t="s">
        <v>81</v>
      </c>
      <c r="B23" s="10" t="s">
        <v>42</v>
      </c>
      <c r="C23" s="11"/>
      <c r="D23" s="6" t="s">
        <v>43</v>
      </c>
      <c r="E23" s="28">
        <v>24525</v>
      </c>
      <c r="F23" s="6" t="s">
        <v>48</v>
      </c>
      <c r="G23" s="2">
        <f t="shared" ref="G23:G24" si="3">ROUNDDOWN(E23/F23,2)</f>
        <v>817.5</v>
      </c>
    </row>
    <row r="24" spans="1:7" ht="81.75" customHeight="1" x14ac:dyDescent="0.25">
      <c r="A24" s="4" t="s">
        <v>80</v>
      </c>
      <c r="B24" s="10" t="s">
        <v>42</v>
      </c>
      <c r="C24" s="11"/>
      <c r="D24" s="6" t="s">
        <v>43</v>
      </c>
      <c r="E24" s="28">
        <v>49050.1</v>
      </c>
      <c r="F24" s="6">
        <v>60</v>
      </c>
      <c r="G24" s="2">
        <f t="shared" si="3"/>
        <v>817.5</v>
      </c>
    </row>
    <row r="25" spans="1:7" ht="81.75" customHeight="1" x14ac:dyDescent="0.25">
      <c r="A25" s="4" t="s">
        <v>80</v>
      </c>
      <c r="B25" s="10" t="s">
        <v>42</v>
      </c>
      <c r="C25" s="11"/>
      <c r="D25" s="6" t="s">
        <v>43</v>
      </c>
      <c r="E25" s="28">
        <v>49050.1</v>
      </c>
      <c r="F25" s="6">
        <v>60</v>
      </c>
      <c r="G25" s="2">
        <f t="shared" ref="G25" si="4">ROUNDDOWN(E25/F25,2)</f>
        <v>817.5</v>
      </c>
    </row>
    <row r="26" spans="1:7" ht="81.75" customHeight="1" x14ac:dyDescent="0.25">
      <c r="A26" s="4" t="s">
        <v>78</v>
      </c>
      <c r="B26" s="10" t="s">
        <v>42</v>
      </c>
      <c r="C26" s="11"/>
      <c r="D26" s="6" t="s">
        <v>43</v>
      </c>
      <c r="E26" s="28">
        <v>50129.2</v>
      </c>
      <c r="F26" s="6" t="s">
        <v>49</v>
      </c>
      <c r="G26" s="2">
        <f t="shared" si="0"/>
        <v>835.48</v>
      </c>
    </row>
    <row r="27" spans="1:7" ht="81.75" customHeight="1" x14ac:dyDescent="0.25">
      <c r="A27" s="4" t="s">
        <v>79</v>
      </c>
      <c r="B27" s="10" t="s">
        <v>42</v>
      </c>
      <c r="C27" s="11"/>
      <c r="D27" s="6" t="s">
        <v>43</v>
      </c>
      <c r="E27" s="28">
        <v>50129.2</v>
      </c>
      <c r="F27" s="6" t="s">
        <v>49</v>
      </c>
      <c r="G27" s="2">
        <f t="shared" ref="G27" si="5">ROUNDDOWN(E27/F27,2)</f>
        <v>835.48</v>
      </c>
    </row>
    <row r="28" spans="1:7" ht="81.75" customHeight="1" x14ac:dyDescent="0.25">
      <c r="A28" s="4" t="s">
        <v>82</v>
      </c>
      <c r="B28" s="10" t="s">
        <v>42</v>
      </c>
      <c r="C28" s="11"/>
      <c r="D28" s="6" t="s">
        <v>43</v>
      </c>
      <c r="E28" s="28">
        <v>73575.199999999997</v>
      </c>
      <c r="F28" s="6" t="s">
        <v>52</v>
      </c>
      <c r="G28" s="2">
        <f t="shared" si="0"/>
        <v>817.5</v>
      </c>
    </row>
    <row r="29" spans="1:7" ht="81.75" customHeight="1" x14ac:dyDescent="0.25">
      <c r="A29" s="4" t="s">
        <v>83</v>
      </c>
      <c r="B29" s="10" t="s">
        <v>42</v>
      </c>
      <c r="C29" s="11"/>
      <c r="D29" s="6" t="s">
        <v>43</v>
      </c>
      <c r="E29" s="28">
        <v>73575.199999999997</v>
      </c>
      <c r="F29" s="6" t="s">
        <v>52</v>
      </c>
      <c r="G29" s="2">
        <f t="shared" ref="G29" si="6">ROUNDDOWN(E29/F29,2)</f>
        <v>817.5</v>
      </c>
    </row>
    <row r="30" spans="1:7" ht="93.75" customHeight="1" x14ac:dyDescent="0.25">
      <c r="A30" s="4" t="s">
        <v>84</v>
      </c>
      <c r="B30" s="10" t="s">
        <v>34</v>
      </c>
      <c r="C30" s="11"/>
      <c r="D30" s="6" t="s">
        <v>35</v>
      </c>
      <c r="E30" s="28">
        <v>59023.32</v>
      </c>
      <c r="F30" s="6" t="s">
        <v>49</v>
      </c>
      <c r="G30" s="2">
        <f t="shared" si="0"/>
        <v>983.72</v>
      </c>
    </row>
    <row r="31" spans="1:7" ht="78" customHeight="1" x14ac:dyDescent="0.25">
      <c r="A31" s="4" t="s">
        <v>84</v>
      </c>
      <c r="B31" s="10" t="s">
        <v>70</v>
      </c>
      <c r="C31" s="11"/>
      <c r="D31" s="6" t="s">
        <v>35</v>
      </c>
      <c r="E31" s="28">
        <v>59023.32</v>
      </c>
      <c r="F31" s="6" t="s">
        <v>49</v>
      </c>
      <c r="G31" s="2">
        <f t="shared" ref="G31:G32" si="7">ROUNDDOWN(E31/F31,2)</f>
        <v>983.72</v>
      </c>
    </row>
    <row r="32" spans="1:7" ht="123.75" customHeight="1" x14ac:dyDescent="0.25">
      <c r="A32" s="4" t="s">
        <v>85</v>
      </c>
      <c r="B32" s="10" t="s">
        <v>68</v>
      </c>
      <c r="C32" s="11"/>
      <c r="D32" s="6" t="s">
        <v>35</v>
      </c>
      <c r="E32" s="28">
        <v>59023.32</v>
      </c>
      <c r="F32" s="6" t="s">
        <v>49</v>
      </c>
      <c r="G32" s="2">
        <f t="shared" si="7"/>
        <v>983.72</v>
      </c>
    </row>
    <row r="33" spans="1:10" ht="100.5" customHeight="1" x14ac:dyDescent="0.25">
      <c r="A33" s="4" t="s">
        <v>69</v>
      </c>
      <c r="B33" s="10" t="s">
        <v>34</v>
      </c>
      <c r="C33" s="11"/>
      <c r="D33" s="6" t="s">
        <v>35</v>
      </c>
      <c r="E33" s="28">
        <v>29511.66</v>
      </c>
      <c r="F33" s="6" t="s">
        <v>48</v>
      </c>
      <c r="G33" s="2">
        <f t="shared" si="0"/>
        <v>983.72</v>
      </c>
    </row>
    <row r="34" spans="1:10" ht="92.25" customHeight="1" x14ac:dyDescent="0.25">
      <c r="A34" s="4" t="s">
        <v>69</v>
      </c>
      <c r="B34" s="10" t="s">
        <v>70</v>
      </c>
      <c r="C34" s="11"/>
      <c r="D34" s="6" t="s">
        <v>35</v>
      </c>
      <c r="E34" s="28">
        <v>29511.66</v>
      </c>
      <c r="F34" s="6" t="s">
        <v>48</v>
      </c>
      <c r="G34" s="2">
        <f t="shared" ref="G34:G35" si="8">ROUNDDOWN(E34/F34,2)</f>
        <v>983.72</v>
      </c>
    </row>
    <row r="35" spans="1:10" ht="120.75" customHeight="1" x14ac:dyDescent="0.25">
      <c r="A35" s="4" t="s">
        <v>69</v>
      </c>
      <c r="B35" s="10" t="s">
        <v>68</v>
      </c>
      <c r="C35" s="11"/>
      <c r="D35" s="6" t="s">
        <v>35</v>
      </c>
      <c r="E35" s="28">
        <v>29511.66</v>
      </c>
      <c r="F35" s="6" t="s">
        <v>48</v>
      </c>
      <c r="G35" s="2">
        <f t="shared" si="8"/>
        <v>983.72</v>
      </c>
    </row>
    <row r="36" spans="1:10" ht="105" customHeight="1" x14ac:dyDescent="0.25">
      <c r="A36" s="4" t="s">
        <v>86</v>
      </c>
      <c r="B36" s="10" t="s">
        <v>38</v>
      </c>
      <c r="C36" s="11"/>
      <c r="D36" s="6" t="s">
        <v>39</v>
      </c>
      <c r="E36" s="28">
        <v>49050.16</v>
      </c>
      <c r="F36" s="6">
        <v>60</v>
      </c>
      <c r="G36" s="2">
        <f t="shared" si="0"/>
        <v>817.5</v>
      </c>
    </row>
    <row r="37" spans="1:10" ht="15.75" customHeight="1" x14ac:dyDescent="0.25">
      <c r="A37" s="29" t="s">
        <v>28</v>
      </c>
      <c r="B37" s="30"/>
      <c r="C37" s="30"/>
      <c r="D37" s="30"/>
      <c r="E37" s="30"/>
      <c r="F37" s="31"/>
      <c r="G37" s="25">
        <f>MIN(G11:G36)</f>
        <v>817.5</v>
      </c>
    </row>
    <row r="38" spans="1:10" ht="15.75" customHeight="1" x14ac:dyDescent="0.25">
      <c r="A38" s="29" t="s">
        <v>4</v>
      </c>
      <c r="B38" s="30"/>
      <c r="C38" s="30"/>
      <c r="D38" s="30"/>
      <c r="E38" s="30"/>
      <c r="F38" s="30"/>
      <c r="G38" s="31"/>
    </row>
    <row r="39" spans="1:10" ht="15.75" customHeight="1" x14ac:dyDescent="0.25">
      <c r="A39" s="29" t="s">
        <v>3</v>
      </c>
      <c r="B39" s="30"/>
      <c r="C39" s="30"/>
      <c r="D39" s="30"/>
      <c r="E39" s="30"/>
      <c r="F39" s="30"/>
      <c r="G39" s="31"/>
    </row>
    <row r="40" spans="1:10" s="14" customFormat="1" ht="87.75" customHeight="1" x14ac:dyDescent="0.25">
      <c r="A40" s="6" t="s">
        <v>1</v>
      </c>
      <c r="B40" s="10" t="s">
        <v>21</v>
      </c>
      <c r="C40" s="32"/>
      <c r="D40" s="11"/>
      <c r="E40" s="6" t="s">
        <v>22</v>
      </c>
      <c r="F40" s="6" t="s">
        <v>23</v>
      </c>
      <c r="G40" s="1" t="s">
        <v>0</v>
      </c>
    </row>
    <row r="41" spans="1:10" s="14" customFormat="1" ht="63" customHeight="1" x14ac:dyDescent="0.25">
      <c r="A41" s="33" t="s">
        <v>89</v>
      </c>
      <c r="B41" s="34" t="s">
        <v>58</v>
      </c>
      <c r="C41" s="35"/>
      <c r="D41" s="36"/>
      <c r="E41" s="28">
        <v>48564</v>
      </c>
      <c r="F41" s="37">
        <v>60</v>
      </c>
      <c r="G41" s="28">
        <f>ROUNDDOWN(E41/F41,2)</f>
        <v>809.4</v>
      </c>
      <c r="H41" s="15"/>
      <c r="I41" s="38"/>
      <c r="J41" s="39"/>
    </row>
    <row r="42" spans="1:10" s="14" customFormat="1" ht="63" customHeight="1" x14ac:dyDescent="0.25">
      <c r="A42" s="33" t="s">
        <v>90</v>
      </c>
      <c r="B42" s="34" t="s">
        <v>59</v>
      </c>
      <c r="C42" s="35"/>
      <c r="D42" s="36"/>
      <c r="E42" s="28">
        <v>49050</v>
      </c>
      <c r="F42" s="37">
        <v>60</v>
      </c>
      <c r="G42" s="28">
        <f t="shared" ref="G42:G44" si="9">ROUNDDOWN(E42/F42,2)</f>
        <v>817.5</v>
      </c>
      <c r="H42" s="15"/>
      <c r="I42" s="38"/>
      <c r="J42" s="39"/>
    </row>
    <row r="43" spans="1:10" s="14" customFormat="1" ht="63" customHeight="1" x14ac:dyDescent="0.25">
      <c r="A43" s="33" t="s">
        <v>91</v>
      </c>
      <c r="B43" s="34" t="s">
        <v>60</v>
      </c>
      <c r="C43" s="35"/>
      <c r="D43" s="36"/>
      <c r="E43" s="28">
        <v>49050</v>
      </c>
      <c r="F43" s="37">
        <v>60</v>
      </c>
      <c r="G43" s="28">
        <f t="shared" si="9"/>
        <v>817.5</v>
      </c>
      <c r="H43" s="15"/>
      <c r="I43" s="38"/>
      <c r="J43" s="39"/>
    </row>
    <row r="44" spans="1:10" s="14" customFormat="1" ht="99.75" customHeight="1" x14ac:dyDescent="0.25">
      <c r="A44" s="33" t="s">
        <v>92</v>
      </c>
      <c r="B44" s="27" t="s">
        <v>61</v>
      </c>
      <c r="C44" s="27"/>
      <c r="D44" s="27"/>
      <c r="E44" s="28">
        <v>59023.73</v>
      </c>
      <c r="F44" s="37">
        <v>60</v>
      </c>
      <c r="G44" s="28">
        <f t="shared" si="9"/>
        <v>983.72</v>
      </c>
      <c r="H44" s="15"/>
      <c r="I44" s="40"/>
      <c r="J44" s="39"/>
    </row>
    <row r="45" spans="1:10" s="14" customFormat="1" ht="16.5" customHeight="1" x14ac:dyDescent="0.25">
      <c r="A45" s="26" t="s">
        <v>27</v>
      </c>
      <c r="B45" s="26"/>
      <c r="C45" s="26"/>
      <c r="D45" s="26"/>
      <c r="E45" s="26"/>
      <c r="F45" s="26"/>
      <c r="G45" s="25">
        <f>MIN(G41:G44)</f>
        <v>809.4</v>
      </c>
      <c r="J45" s="39"/>
    </row>
    <row r="46" spans="1:10" s="14" customFormat="1" ht="16.5" customHeight="1" x14ac:dyDescent="0.25">
      <c r="A46" s="26" t="s">
        <v>26</v>
      </c>
      <c r="B46" s="26"/>
      <c r="C46" s="26"/>
      <c r="D46" s="26"/>
      <c r="E46" s="26"/>
      <c r="F46" s="26"/>
      <c r="G46" s="26"/>
      <c r="J46" s="39"/>
    </row>
    <row r="47" spans="1:10" s="14" customFormat="1" ht="93.75" customHeight="1" x14ac:dyDescent="0.25">
      <c r="A47" s="6" t="s">
        <v>1</v>
      </c>
      <c r="B47" s="7" t="s">
        <v>30</v>
      </c>
      <c r="C47" s="7"/>
      <c r="D47" s="7"/>
      <c r="E47" s="41" t="s">
        <v>31</v>
      </c>
      <c r="F47" s="41" t="s">
        <v>23</v>
      </c>
      <c r="G47" s="1" t="s">
        <v>32</v>
      </c>
      <c r="J47" s="39"/>
    </row>
    <row r="48" spans="1:10" s="14" customFormat="1" ht="37.5" customHeight="1" x14ac:dyDescent="0.25">
      <c r="A48" s="4" t="s">
        <v>93</v>
      </c>
      <c r="B48" s="7" t="s">
        <v>53</v>
      </c>
      <c r="C48" s="7"/>
      <c r="D48" s="7"/>
      <c r="E48" s="28">
        <v>49050.16</v>
      </c>
      <c r="F48" s="6">
        <v>60</v>
      </c>
      <c r="G48" s="28">
        <f t="shared" ref="G48" si="10">ROUNDDOWN(E48/F48,2)</f>
        <v>817.5</v>
      </c>
      <c r="J48" s="39"/>
    </row>
    <row r="49" spans="1:7" s="14" customFormat="1" ht="16.5" customHeight="1" x14ac:dyDescent="0.25">
      <c r="A49" s="26" t="s">
        <v>27</v>
      </c>
      <c r="B49" s="26"/>
      <c r="C49" s="26"/>
      <c r="D49" s="26"/>
      <c r="E49" s="26"/>
      <c r="F49" s="26"/>
      <c r="G49" s="42">
        <f>MIN(G48:G48)</f>
        <v>817.5</v>
      </c>
    </row>
    <row r="50" spans="1:7" s="14" customFormat="1" ht="16.5" customHeight="1" x14ac:dyDescent="0.25">
      <c r="A50" s="43" t="s">
        <v>29</v>
      </c>
      <c r="B50" s="43"/>
      <c r="C50" s="43"/>
      <c r="D50" s="43"/>
      <c r="E50" s="43"/>
      <c r="F50" s="43"/>
      <c r="G50" s="44">
        <f>MIN(G45,G49)</f>
        <v>809.4</v>
      </c>
    </row>
    <row r="51" spans="1:7" ht="16.5" customHeight="1" x14ac:dyDescent="0.25">
      <c r="A51" s="43" t="s">
        <v>2</v>
      </c>
      <c r="B51" s="43"/>
      <c r="C51" s="43"/>
      <c r="D51" s="43"/>
      <c r="E51" s="43"/>
      <c r="F51" s="43"/>
      <c r="G51" s="43"/>
    </row>
    <row r="52" spans="1:7" ht="90" customHeight="1" x14ac:dyDescent="0.25">
      <c r="A52" s="6" t="s">
        <v>1</v>
      </c>
      <c r="B52" s="7" t="s">
        <v>54</v>
      </c>
      <c r="C52" s="7"/>
      <c r="D52" s="5" t="s">
        <v>55</v>
      </c>
      <c r="E52" s="5" t="s">
        <v>23</v>
      </c>
      <c r="F52" s="5" t="s">
        <v>56</v>
      </c>
      <c r="G52" s="1" t="s">
        <v>0</v>
      </c>
    </row>
    <row r="53" spans="1:7" ht="64.5" customHeight="1" x14ac:dyDescent="0.25">
      <c r="A53" s="4" t="s">
        <v>94</v>
      </c>
      <c r="B53" s="7" t="s">
        <v>62</v>
      </c>
      <c r="C53" s="7"/>
      <c r="D53" s="2">
        <v>48360</v>
      </c>
      <c r="E53" s="5">
        <v>60</v>
      </c>
      <c r="F53" s="5">
        <v>18000</v>
      </c>
      <c r="G53" s="2">
        <f>ROUNDDOWN(D53/E53,2)</f>
        <v>806</v>
      </c>
    </row>
    <row r="54" spans="1:7" ht="16.5" customHeight="1" x14ac:dyDescent="0.25">
      <c r="A54" s="8" t="s">
        <v>57</v>
      </c>
      <c r="B54" s="9"/>
      <c r="C54" s="45"/>
      <c r="D54" s="45"/>
      <c r="E54" s="45"/>
      <c r="F54" s="46"/>
      <c r="G54" s="3">
        <f>ROUNDDOWN(SUMPRODUCT(G53:G53,F53:F53)/SUM(F53:F53),2)</f>
        <v>806</v>
      </c>
    </row>
    <row r="55" spans="1:7" ht="31.15" customHeight="1" x14ac:dyDescent="0.25">
      <c r="A55" s="43" t="s">
        <v>24</v>
      </c>
      <c r="B55" s="43"/>
      <c r="C55" s="43"/>
      <c r="D55" s="43"/>
      <c r="E55" s="43"/>
      <c r="F55" s="43"/>
      <c r="G55" s="43"/>
    </row>
    <row r="56" spans="1:7" ht="57" customHeight="1" x14ac:dyDescent="0.25">
      <c r="A56" s="47" t="s">
        <v>25</v>
      </c>
      <c r="B56" s="47"/>
      <c r="C56" s="47"/>
      <c r="D56" s="47"/>
      <c r="E56" s="47"/>
      <c r="F56" s="47"/>
      <c r="G56" s="47"/>
    </row>
  </sheetData>
  <mergeCells count="58">
    <mergeCell ref="B22:C22"/>
    <mergeCell ref="B26:C26"/>
    <mergeCell ref="B34:C34"/>
    <mergeCell ref="B35:C35"/>
    <mergeCell ref="B31:C31"/>
    <mergeCell ref="B32:C32"/>
    <mergeCell ref="B23:C23"/>
    <mergeCell ref="B27:C27"/>
    <mergeCell ref="B25:C25"/>
    <mergeCell ref="B24:C24"/>
    <mergeCell ref="B29:C29"/>
    <mergeCell ref="B28:C28"/>
    <mergeCell ref="B30:C30"/>
    <mergeCell ref="B33:C33"/>
    <mergeCell ref="B15:C15"/>
    <mergeCell ref="B17:C17"/>
    <mergeCell ref="B19:C19"/>
    <mergeCell ref="B20:C20"/>
    <mergeCell ref="B21:C21"/>
    <mergeCell ref="B18:C18"/>
    <mergeCell ref="B16:C16"/>
    <mergeCell ref="B12:C12"/>
    <mergeCell ref="B13:C13"/>
    <mergeCell ref="B14:C14"/>
    <mergeCell ref="A7:B7"/>
    <mergeCell ref="B10:C10"/>
    <mergeCell ref="B11:C11"/>
    <mergeCell ref="A5:G5"/>
    <mergeCell ref="A6:B6"/>
    <mergeCell ref="A8:G8"/>
    <mergeCell ref="A9:G9"/>
    <mergeCell ref="A1:G1"/>
    <mergeCell ref="A2:G2"/>
    <mergeCell ref="A3:E3"/>
    <mergeCell ref="F3:G3"/>
    <mergeCell ref="A4:E4"/>
    <mergeCell ref="F4:G4"/>
    <mergeCell ref="A56:G56"/>
    <mergeCell ref="A55:G55"/>
    <mergeCell ref="A51:G51"/>
    <mergeCell ref="A50:F50"/>
    <mergeCell ref="B41:D41"/>
    <mergeCell ref="A49:F49"/>
    <mergeCell ref="B48:D48"/>
    <mergeCell ref="B52:C52"/>
    <mergeCell ref="B53:C53"/>
    <mergeCell ref="A54:F54"/>
    <mergeCell ref="B36:C36"/>
    <mergeCell ref="B47:D47"/>
    <mergeCell ref="A45:F45"/>
    <mergeCell ref="A46:G46"/>
    <mergeCell ref="A37:F37"/>
    <mergeCell ref="B42:D42"/>
    <mergeCell ref="B43:D43"/>
    <mergeCell ref="B44:D44"/>
    <mergeCell ref="A38:G38"/>
    <mergeCell ref="A39:G39"/>
    <mergeCell ref="B40:D40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2023-12-28T12:35:21Z</cp:lastPrinted>
  <dcterms:created xsi:type="dcterms:W3CDTF">2018-04-09T06:40:37Z</dcterms:created>
  <dcterms:modified xsi:type="dcterms:W3CDTF">2024-01-11T05:11:02Z</dcterms:modified>
</cp:coreProperties>
</file>