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575-580 Задание 7 БА Макарова\577_Салметерол+Флутиказон  50+250\Редакция 1\Документы на отправку\"/>
    </mc:Choice>
  </mc:AlternateContent>
  <bookViews>
    <workbookView xWindow="0" yWindow="0" windowWidth="28800" windowHeight="11985"/>
  </bookViews>
  <sheets>
    <sheet name="НМЦК" sheetId="1" r:id="rId1"/>
  </sheets>
  <definedNames>
    <definedName name="_xlnm._FilterDatabase" localSheetId="0" hidden="1">НМЦК!$A$10:$G$49</definedName>
    <definedName name="_xlnm.Print_Area" localSheetId="0">НМЦК!$A$1:$G$50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47" i="1"/>
  <c r="G25" i="1" l="1"/>
  <c r="G12" i="1" l="1"/>
  <c r="G13" i="1"/>
  <c r="G14" i="1"/>
  <c r="G15" i="1"/>
  <c r="G16" i="1"/>
  <c r="G17" i="1"/>
  <c r="G18" i="1"/>
  <c r="G34" i="1" l="1"/>
  <c r="G35" i="1"/>
  <c r="G36" i="1"/>
  <c r="G37" i="1"/>
  <c r="G38" i="1"/>
  <c r="G39" i="1"/>
  <c r="G19" i="1"/>
  <c r="G20" i="1"/>
  <c r="G21" i="1"/>
  <c r="G22" i="1"/>
  <c r="G23" i="1"/>
  <c r="G46" i="1" l="1"/>
  <c r="G11" i="1" l="1"/>
  <c r="G26" i="1" l="1"/>
  <c r="G33" i="1" l="1"/>
  <c r="G40" i="1" s="1"/>
  <c r="G43" i="1" s="1"/>
  <c r="G28" i="1"/>
  <c r="G27" i="1"/>
  <c r="G24" i="1"/>
  <c r="G29" i="1" s="1"/>
  <c r="G7" i="1" l="1"/>
  <c r="F4" i="1" s="1"/>
</calcChain>
</file>

<file path=xl/sharedStrings.xml><?xml version="1.0" encoding="utf-8"?>
<sst xmlns="http://schemas.openxmlformats.org/spreadsheetml/2006/main" count="111" uniqueCount="81">
  <si>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</si>
  <si>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</si>
  <si>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</si>
  <si>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</si>
  <si>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</si>
  <si>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</si>
  <si>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</si>
  <si>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</si>
  <si>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</si>
  <si>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</si>
  <si>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</si>
  <si>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</si>
  <si>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</si>
  <si>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</si>
  <si>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</si>
  <si>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</si>
  <si>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</si>
  <si>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</si>
  <si>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</si>
  <si>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</si>
  <si>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</si>
  <si>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</si>
  <si>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</si>
  <si>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Количество товара в единицах измерения в упаковке</t>
  </si>
  <si>
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</si>
  <si>
    <t>В соответствии с пунктом 6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применения, утвержденного приказом Минздрава России от 19.12.2019 № 1064н, референтная цена не применяется до размещения соответствующих данных в единой информационной системе в сфере закупок.</t>
  </si>
  <si>
    <t>Источник информации</t>
  </si>
  <si>
    <t>Цена за упаковку, 
без НДС и оптовой надбавки, 
руб.</t>
  </si>
  <si>
    <t>Количество товара по ГК в единицах измерения</t>
  </si>
  <si>
    <t>2.2 Информация, полученная по запросу заказчика</t>
  </si>
  <si>
    <t>На запрос Заказчика коммерческих предложений не поступило.</t>
  </si>
  <si>
    <t>Минимальная цена за единицу лекарственного препарата</t>
  </si>
  <si>
    <t>Минимальная цена за единицу лекарственного препарата (тарифный метод)</t>
  </si>
  <si>
    <t xml:space="preserve">Средневзвешенная цена за единицу лекарственного препарата </t>
  </si>
  <si>
    <t>Минимальная цена за единицу лекарственного препарата, определенная методом сопоставимых рыночных цен</t>
  </si>
  <si>
    <t>Обоснование начальной (максимальной) цены контракта</t>
  </si>
  <si>
    <t>Салметерол+Флутиказон (ТН-Салтиказон-натив) порошок для ингаляций дозированный, 50 мкг+250 мкг/доза, 10 шт. - упаковки ячейковые контурные (3)  - пачки картонные</t>
  </si>
  <si>
    <t xml:space="preserve">Вл.Общество с ограниченной ответственностью "Натива" (ООО "Натива"), Россия (7715808818); Вып.к.Перв.Уп.Втор.Уп.Пр.Общество с ограниченной ответственностью &amp;#x0D;
"Натива" (ООО "Натива"), Россия&amp;#x0D;
143401, Московская обл., Красногорский &amp;#x0D;
район, г. Красногорск, ул. Октябрьская, д. 13, ~; </t>
  </si>
  <si>
    <t>ЛП-003400</t>
  </si>
  <si>
    <t>Салметерол+Флутиказон (ТН-Салтиказон-натив) порошок для ингаляций дозированный, 50 мкг+250 мкг/доза, 10 шт. - упаковки ячейковые контурные (3)  / в комплекте с устройством для ингаляций / - пачки картонные</t>
  </si>
  <si>
    <t>Салметерол+Флутиказон (ТН-Салтиказон-натив) порошок для ингаляций дозированный, 50 мкг+250 мкг/доза, 3 шт. - упаковки ячейковые контурные (10)  - пачки картонные</t>
  </si>
  <si>
    <t xml:space="preserve">Вл.Вып.к.Перв.Уп.Втор.Уп.Пр.Открытое акционерное общество "Фармстандарт-Лексредства" (ОАО "Фармстандарт-Лексредства"), Россия (4631002737); </t>
  </si>
  <si>
    <t>Салметерол+Флутиказон (ТН-Салтиказон-натив) порошок для ингаляций дозированный, 50 мкг+250 мкг/доза, 3 шт. - упаковки ячейковые контурные (10)  / в комплекте с устройством для ингаляций / - пачки картонные</t>
  </si>
  <si>
    <t>Салметерол+Флутиказон (ТН-Салтиказон®) порошок для ингаляций дозированный, 50 мкг+250 мкг, 10 шт. - упаковки ячейковые контурные (3)  - пачки картонные</t>
  </si>
  <si>
    <t xml:space="preserve">Вл.Вып.к.Перв.Уп.Втор.Уп.Пр.Открытое акционерное общество "Фармстандарт-Лексредства", Россия (4631002737); </t>
  </si>
  <si>
    <t>Салметерол+Флутиказон (ТН-Салтиказон®) порошок для ингаляций дозированный, 50 мкг+250 мкг, 10 шт. - упаковки ячейковые контурные (3)  / в комплекте с устройством для ингаляций / - пачки картонные</t>
  </si>
  <si>
    <t>Салметерол+Флутиказон (ТН-Салтиказон-натив) порошок для ингаляций дозированный, 50 мкг+250 мкг/доза, 10 шт. - упаковки ячейковые контурные (6)  - пачки картонные</t>
  </si>
  <si>
    <t>Салметерол+Флутиказон (ТН-Салтиказон-натив) порошок для ингаляций дозированный, 50 мкг+250 мкг/доза, 10 шт. - упаковки ячейковые контурные (6)  / в комплекте с устройством для ингаляций / - пачки картонные</t>
  </si>
  <si>
    <t>Салметерол+Флутиказон (ТН-Салтиказон-натив) порошок для ингаляций дозированный, 50 мкг+250 мкг/доза, 60 доз - блистеры в ингаляторах (1)  / контейнеры с влагопоглатителем / - пачки картонные</t>
  </si>
  <si>
    <t>Салметерол+Флутиказон (ТН-Салтиказон®) порошок для ингаляций дозированный, 50 мкг+250 мкг, 10 шт. - упаковки ячейковые контурные (6)  / в комплекте с устройством для ингаляций / - пачки картонные</t>
  </si>
  <si>
    <t>Салметерол+Флутиказон (ТН-Салтиказон®) порошок для ингаляций дозированный, 50 мкг+250 мкг, 60 шт. - блистеры в ингаляторах (1)  / пакет / - пачки картонные</t>
  </si>
  <si>
    <t>Салметерол+Флутиказон (ТН-Салтиказон®) порошок для ингаляций дозированный, 50 мкг+250 мкг, 10 шт. - упаковки ячейковые контурные (6)  - пачки картонные</t>
  </si>
  <si>
    <t>Салметерол+Флутиказон (ТН-Салтиказон®) порошок для ингаляций дозированный, 50 мкг+250 мкг/доза, 60 доз - блистеры в ингаляторах (1)  / контейнеры с влагопоглатителем / - пачки картонные</t>
  </si>
  <si>
    <t>Салметерол+Флутиказон (ТН-Респисальф®) капсулы с порошком для ингаляций, 50 мкг+250 мкг/доза, 10 шт. - упаковки ячейковые контурные (6)  / в комплекте с устройством для ингаляций / - пачки картонные</t>
  </si>
  <si>
    <t xml:space="preserve">Вл.Вып.к.Перв.Уп.Втор.Уп.Пр.Общество с ограниченной ответственностью "ПСК Фарма" (ООО "ПСК Фарма"), Россия (5010048402); </t>
  </si>
  <si>
    <t>ЛП-№(000624)-(РГ-RU)</t>
  </si>
  <si>
    <t>Салметерол+Флутиказон (ТН-Серетид Мультидиск) порошок для ингаляций дозированный, 50 мкг+250 мкг/доза, 60 доз - ингаляторы дозирующие (1)  - пачка  картонная</t>
  </si>
  <si>
    <t xml:space="preserve">Вл.АО "ГлаксоСмитКляйн Трейдинг", Россия (7703129836); Вып.к.Перв.Уп.Втор.Уп.Пр.Глаксо Вэллком Продакшен, Франция (000000000000); </t>
  </si>
  <si>
    <t>П N011630/01</t>
  </si>
  <si>
    <t>Салметерол+Флутиказон (ТН-Респисальф®) капсулы с порошком для ингаляций, 50 мкг+250 мкг/доза, 10 шт. - контурные ячейковые упаковки (6)  / в комплекте с устройством для ингаляций / - пачки картонные</t>
  </si>
  <si>
    <t>ЛП-005151</t>
  </si>
  <si>
    <t>Салметерол+Флутиказон (ТН-Тевакомб Мультихалер) порошок для ингаляций дозированный, 50 мкг+250 мкг/доза, 30 доз - "Мультихалер" (1)  - пачка  картонная*</t>
  </si>
  <si>
    <t xml:space="preserve">Вл.Вып.к.Перв.Уп.Втор.Уп.Пр.Ципла Лтд, Индия; </t>
  </si>
  <si>
    <t>ЛП-003552</t>
  </si>
  <si>
    <t>*Цена не принимается к учету в связи с тем, что на основании данных из реестра контрактов и сведений, размещаемых Федеральной службой по надзору в сфере здравоохранения на официальном сайте http://www.roszdravnadzor.ru/services/turnover лекарственный препарат под торговым наименованием Салметерол+Флутиказон (ТН-Тевакомб Мультихалер) (РУ № ЛП-003552) отсутствует в обращении на территории Российской Федерации</t>
  </si>
  <si>
    <t>№ 2745313582723001135   https://zakupki.gov.ru/epz/contract/contractCard/common-info.html?reestrNumber=2745313582723001135&amp;contractInfoId=82975704</t>
  </si>
  <si>
    <t>№ 2753609569523000385  https://zakupki.gov.ru/epz/contract/contractCard/common-info.html?reestrNumber=2753609569523000385&amp;contractInfoId=83204523</t>
  </si>
  <si>
    <t>№ 2623102512323000883  https://zakupki.gov.ru/epz/contract/contractCard/common-info.html?reestrNumber=2623102512323000883&amp;contractInfoId=83989073</t>
  </si>
  <si>
    <t>№ 2745313582723001058  https://zakupki.gov.ru/epz/contract/contractCard/common-info.html?reestrNumber=2745313582723001058&amp;contractInfoId=82799339</t>
  </si>
  <si>
    <t>доз (доз(а)) и/или шт (капсула)</t>
  </si>
  <si>
    <t>Салметерол+Флутиказон порошок для ингаляций дозированный и/или капсулы с порошком для ингаляций 0.05 мг+0.25 мг/доза и/или 50 мкг+250 мкг и/или 50 мкг+250 мкг/доза</t>
  </si>
  <si>
    <t>ЛП-№(003008)-(РГ-RU)</t>
  </si>
  <si>
    <t>Салметерол+Флутиказон (ТН-Серетид Мультидиск) порошок для ингаляций дозированный, 50 мкг+250 мкг/доза, 60 доз - ингаляторы дозирующие (1)  - пачка  картонна</t>
  </si>
  <si>
    <t>Салметерол+Флутиказон (ТН-Салтиказон) порошок для ингаляций дозированный, 50 мкг+250 мкг (контурная ячейковая упаковка) 10х6 +устройство для ингаляций х1 х 1(пачка картонная)</t>
  </si>
  <si>
    <t>Салметерол+Флутиказон (ТН-Респисальф®) капсулы с порошком для ингаляций, 50 мкг+250 мкг/доза (контурная ячейковая упаковка) 10 х 6 + устройство для ингаляций х 1 х1 (пачка картонная)</t>
  </si>
  <si>
    <t>Салметерол+Флутиказон (ТН-Респисальф®) капсулы с порошком для ингаляций, 50 мкг+250 мкг/доза (контурная ячейковая упаковка) 10 х 6 + устройство для ингаляций х 1] х1 (пачка картонная), № 60</t>
  </si>
  <si>
    <t>Салметерол+Флутиказон (ТН-Салтиказон®) порошок для ингаляций дозированный, 50 мкг+250 мкг (контурная ячейковая упаковка) 10х6 +устройство для ингаляций х1] х 1(пачка картонная), № 60</t>
  </si>
  <si>
    <t>Салметерол+Флутиказон (ТН-Респисальф®) капсулы с порошком для ингаляций, 50 мкг+250 мкг/доза, №60</t>
  </si>
  <si>
    <t>Салметерол+Флутиказон (ТН-Респисальф) капсулы с порошком для ингаляций, 50 мкг+250 мкг/доза (контурная ячейковая упаковка) 10 х 6 + устройство для ингаляций х 1 х1 (пачка картонная) 60 капсул</t>
  </si>
  <si>
    <t>Салметерол+Флутиказон (ТН-Салтиказон) порошок для ингаляций дозированный, 50 мкг+250 мкг (контурная ячейковая упаковка) 10х6 +устройство для ингаляций х1 х 1(пачка картонная) 60 доз</t>
  </si>
  <si>
    <t xml:space="preserve">Государственный контракт от 08.11.2022 № 01-223/2022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</si>
</sst>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Liberation Serif"/>
      <family val="1"/>
      <charset val="204"/>
    </font>
    <font>
      <u/>
      <sz val="11"/>
      <color theme="10"/>
      <name val="Calibri"/>
      <family val="2"/>
      <scheme val="minor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2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right" vertical="center"/>
    </xf>
    <xf numFmtId="165" fontId="2" fillId="0" borderId="1" xfId="2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horizontal="center" vertical="center" wrapText="1"/>
    </xf>
    <xf numFmtId="165" fontId="2" fillId="0" borderId="1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 wrapText="1"/>
    </xf>
    <xf numFmtId="165" fontId="2" fillId="0" borderId="1" xfId="2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5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abSelected="1" view="pageBreakPreview" zoomScale="70" zoomScaleNormal="70" zoomScaleSheetLayoutView="70" workbookViewId="0">
      <selection activeCell="A9" sqref="A9:G9"/>
    </sheetView>
  </sheetViews>
  <sheetFormatPr defaultColWidth="9.140625" defaultRowHeight="14.25" x14ac:dyDescent="0.25"/>
  <cols>
    <col min="1" max="1" width="52" style="45" customWidth="1"/>
    <col min="2" max="2" width="36.85546875" style="45" customWidth="1"/>
    <col min="3" max="3" width="17.28515625" style="45" customWidth="1"/>
    <col min="4" max="4" width="14.28515625" style="45" customWidth="1"/>
    <col min="5" max="5" width="18.5703125" style="45" bestFit="1" customWidth="1"/>
    <col min="6" max="6" width="11.7109375" style="45" customWidth="1"/>
    <col min="7" max="7" width="14.5703125" style="46" customWidth="1"/>
    <col min="8" max="8" width="17.7109375" style="4" customWidth="1"/>
    <col min="9" max="9" width="12.28515625" style="4" customWidth="1"/>
    <col min="10" max="16384" width="9.140625" style="4"/>
  </cols>
  <sheetData>
    <row r="1" spans="1:18" x14ac:dyDescent="0.25">
      <c r="A1" s="12" t="s">
        <v>35</v>
      </c>
      <c r="B1" s="12"/>
      <c r="C1" s="12"/>
      <c r="D1" s="12"/>
      <c r="E1" s="12"/>
      <c r="F1" s="12"/>
      <c r="G1" s="12"/>
    </row>
    <row r="2" spans="1:18" x14ac:dyDescent="0.25">
      <c r="A2" s="13" t="s">
        <v>20</v>
      </c>
      <c r="B2" s="13"/>
      <c r="C2" s="13"/>
      <c r="D2" s="13"/>
      <c r="E2" s="13"/>
      <c r="F2" s="13"/>
      <c r="G2" s="13"/>
    </row>
    <row r="3" spans="1:18" x14ac:dyDescent="0.25">
      <c r="A3" s="14" t="s">
        <v>19</v>
      </c>
      <c r="B3" s="14"/>
      <c r="C3" s="14"/>
      <c r="D3" s="14"/>
      <c r="E3" s="14"/>
      <c r="F3" s="15">
        <v>45197</v>
      </c>
      <c r="G3" s="15"/>
    </row>
    <row r="4" spans="1:18" x14ac:dyDescent="0.25">
      <c r="A4" s="14" t="s">
        <v>18</v>
      </c>
      <c r="B4" s="14"/>
      <c r="C4" s="14"/>
      <c r="D4" s="14"/>
      <c r="E4" s="14"/>
      <c r="F4" s="16">
        <f>SUMPRODUCT(D7:D7,G7:G7)</f>
        <v>1751310</v>
      </c>
      <c r="G4" s="16"/>
    </row>
    <row r="5" spans="1:18" x14ac:dyDescent="0.25">
      <c r="A5" s="12" t="s">
        <v>17</v>
      </c>
      <c r="B5" s="12"/>
      <c r="C5" s="12"/>
      <c r="D5" s="12"/>
      <c r="E5" s="12"/>
      <c r="F5" s="12"/>
      <c r="G5" s="12"/>
    </row>
    <row r="6" spans="1:18" ht="85.5" x14ac:dyDescent="0.25">
      <c r="A6" s="17" t="s">
        <v>16</v>
      </c>
      <c r="B6" s="17"/>
      <c r="C6" s="2" t="s">
        <v>15</v>
      </c>
      <c r="D6" s="2" t="s">
        <v>14</v>
      </c>
      <c r="E6" s="2" t="s">
        <v>13</v>
      </c>
      <c r="F6" s="2" t="s">
        <v>12</v>
      </c>
      <c r="G6" s="2" t="s">
        <v>11</v>
      </c>
    </row>
    <row r="7" spans="1:18" ht="50.25" customHeight="1" x14ac:dyDescent="0.25">
      <c r="A7" s="18" t="s">
        <v>70</v>
      </c>
      <c r="B7" s="19"/>
      <c r="C7" s="2" t="s">
        <v>69</v>
      </c>
      <c r="D7" s="20">
        <v>87000</v>
      </c>
      <c r="E7" s="3">
        <f>MIN(G29,G43,G47)</f>
        <v>16.059999999999999</v>
      </c>
      <c r="F7" s="21">
        <v>0.14000000000000001</v>
      </c>
      <c r="G7" s="22">
        <f>ROUNDDOWN((E7+E7*F7)*1.1,2)</f>
        <v>20.13</v>
      </c>
      <c r="L7" s="23"/>
      <c r="M7" s="23"/>
      <c r="N7" s="23"/>
      <c r="O7" s="23"/>
      <c r="P7" s="23"/>
      <c r="Q7" s="23"/>
      <c r="R7" s="23"/>
    </row>
    <row r="8" spans="1:18" ht="19.899999999999999" customHeight="1" x14ac:dyDescent="0.25">
      <c r="A8" s="12" t="s">
        <v>10</v>
      </c>
      <c r="B8" s="12"/>
      <c r="C8" s="12"/>
      <c r="D8" s="12"/>
      <c r="E8" s="12"/>
      <c r="F8" s="12"/>
      <c r="G8" s="12"/>
      <c r="L8" s="24"/>
      <c r="M8" s="24"/>
      <c r="N8" s="24"/>
      <c r="O8" s="24"/>
      <c r="P8" s="24"/>
      <c r="Q8" s="24"/>
      <c r="R8" s="24"/>
    </row>
    <row r="9" spans="1:18" ht="15" customHeight="1" x14ac:dyDescent="0.25">
      <c r="A9" s="25" t="s">
        <v>9</v>
      </c>
      <c r="B9" s="25"/>
      <c r="C9" s="25"/>
      <c r="D9" s="25"/>
      <c r="E9" s="25"/>
      <c r="F9" s="25"/>
      <c r="G9" s="25"/>
      <c r="L9" s="23"/>
      <c r="M9" s="23"/>
      <c r="N9" s="23"/>
      <c r="O9" s="23"/>
      <c r="P9" s="23"/>
      <c r="Q9" s="23"/>
      <c r="R9" s="23"/>
    </row>
    <row r="10" spans="1:18" ht="75" customHeight="1" x14ac:dyDescent="0.25">
      <c r="A10" s="2" t="s">
        <v>1</v>
      </c>
      <c r="B10" s="26" t="s">
        <v>8</v>
      </c>
      <c r="C10" s="26"/>
      <c r="D10" s="2" t="s">
        <v>7</v>
      </c>
      <c r="E10" s="2" t="s">
        <v>6</v>
      </c>
      <c r="F10" s="2" t="s">
        <v>23</v>
      </c>
      <c r="G10" s="2" t="s">
        <v>5</v>
      </c>
      <c r="L10" s="23"/>
      <c r="M10" s="23"/>
      <c r="N10" s="23"/>
      <c r="O10" s="23"/>
      <c r="P10" s="23"/>
      <c r="Q10" s="23"/>
      <c r="R10" s="23"/>
    </row>
    <row r="11" spans="1:18" ht="102.75" customHeight="1" x14ac:dyDescent="0.25">
      <c r="A11" s="1" t="s">
        <v>36</v>
      </c>
      <c r="B11" s="8" t="s">
        <v>37</v>
      </c>
      <c r="C11" s="9"/>
      <c r="D11" s="2" t="s">
        <v>38</v>
      </c>
      <c r="E11" s="3">
        <v>481.8</v>
      </c>
      <c r="F11" s="2">
        <v>30</v>
      </c>
      <c r="G11" s="3">
        <f>ROUNDDOWN(E11/F11,2)</f>
        <v>16.059999999999999</v>
      </c>
      <c r="H11" s="27"/>
      <c r="I11" s="7"/>
    </row>
    <row r="12" spans="1:18" ht="102.75" customHeight="1" x14ac:dyDescent="0.25">
      <c r="A12" s="1" t="s">
        <v>39</v>
      </c>
      <c r="B12" s="8" t="s">
        <v>37</v>
      </c>
      <c r="C12" s="9"/>
      <c r="D12" s="2" t="s">
        <v>38</v>
      </c>
      <c r="E12" s="3">
        <v>481.8</v>
      </c>
      <c r="F12" s="2">
        <v>30</v>
      </c>
      <c r="G12" s="3">
        <f t="shared" ref="G12:G18" si="0">ROUNDDOWN(E12/F12,2)</f>
        <v>16.059999999999999</v>
      </c>
      <c r="H12" s="27"/>
      <c r="I12" s="7"/>
    </row>
    <row r="13" spans="1:18" ht="57" x14ac:dyDescent="0.25">
      <c r="A13" s="1" t="s">
        <v>40</v>
      </c>
      <c r="B13" s="8" t="s">
        <v>41</v>
      </c>
      <c r="C13" s="9"/>
      <c r="D13" s="2" t="s">
        <v>38</v>
      </c>
      <c r="E13" s="3">
        <v>481.8</v>
      </c>
      <c r="F13" s="2">
        <v>30</v>
      </c>
      <c r="G13" s="3">
        <f t="shared" si="0"/>
        <v>16.059999999999999</v>
      </c>
      <c r="H13" s="27"/>
      <c r="I13" s="7"/>
    </row>
    <row r="14" spans="1:18" ht="71.25" x14ac:dyDescent="0.25">
      <c r="A14" s="1" t="s">
        <v>42</v>
      </c>
      <c r="B14" s="8" t="s">
        <v>41</v>
      </c>
      <c r="C14" s="9"/>
      <c r="D14" s="2" t="s">
        <v>38</v>
      </c>
      <c r="E14" s="3">
        <v>481.8</v>
      </c>
      <c r="F14" s="2">
        <v>30</v>
      </c>
      <c r="G14" s="3">
        <f t="shared" si="0"/>
        <v>16.059999999999999</v>
      </c>
      <c r="H14" s="27"/>
      <c r="I14" s="7"/>
    </row>
    <row r="15" spans="1:18" ht="63" customHeight="1" x14ac:dyDescent="0.25">
      <c r="A15" s="1" t="s">
        <v>43</v>
      </c>
      <c r="B15" s="8" t="s">
        <v>44</v>
      </c>
      <c r="C15" s="9"/>
      <c r="D15" s="2" t="s">
        <v>38</v>
      </c>
      <c r="E15" s="3">
        <v>497.84</v>
      </c>
      <c r="F15" s="2">
        <v>30</v>
      </c>
      <c r="G15" s="3">
        <f t="shared" si="0"/>
        <v>16.59</v>
      </c>
      <c r="I15" s="7"/>
    </row>
    <row r="16" spans="1:18" ht="57" x14ac:dyDescent="0.25">
      <c r="A16" s="1" t="s">
        <v>45</v>
      </c>
      <c r="B16" s="8" t="s">
        <v>44</v>
      </c>
      <c r="C16" s="9"/>
      <c r="D16" s="2" t="s">
        <v>38</v>
      </c>
      <c r="E16" s="3">
        <v>497.84</v>
      </c>
      <c r="F16" s="2">
        <v>30</v>
      </c>
      <c r="G16" s="3">
        <f t="shared" si="0"/>
        <v>16.59</v>
      </c>
      <c r="I16" s="7"/>
    </row>
    <row r="17" spans="1:8" ht="108" customHeight="1" x14ac:dyDescent="0.25">
      <c r="A17" s="1" t="s">
        <v>46</v>
      </c>
      <c r="B17" s="8" t="s">
        <v>37</v>
      </c>
      <c r="C17" s="9"/>
      <c r="D17" s="2" t="s">
        <v>38</v>
      </c>
      <c r="E17" s="3">
        <v>963.6</v>
      </c>
      <c r="F17" s="2">
        <v>60</v>
      </c>
      <c r="G17" s="3">
        <f t="shared" si="0"/>
        <v>16.059999999999999</v>
      </c>
      <c r="H17" s="27"/>
    </row>
    <row r="18" spans="1:8" ht="108" customHeight="1" x14ac:dyDescent="0.25">
      <c r="A18" s="1" t="s">
        <v>47</v>
      </c>
      <c r="B18" s="8" t="s">
        <v>37</v>
      </c>
      <c r="C18" s="9"/>
      <c r="D18" s="2" t="s">
        <v>38</v>
      </c>
      <c r="E18" s="3">
        <v>963.6</v>
      </c>
      <c r="F18" s="2">
        <v>60</v>
      </c>
      <c r="G18" s="3">
        <f t="shared" si="0"/>
        <v>16.059999999999999</v>
      </c>
      <c r="H18" s="27"/>
    </row>
    <row r="19" spans="1:8" ht="60.75" customHeight="1" x14ac:dyDescent="0.25">
      <c r="A19" s="1" t="s">
        <v>48</v>
      </c>
      <c r="B19" s="8" t="s">
        <v>41</v>
      </c>
      <c r="C19" s="9"/>
      <c r="D19" s="2" t="s">
        <v>38</v>
      </c>
      <c r="E19" s="3">
        <v>963.6</v>
      </c>
      <c r="F19" s="2">
        <v>60</v>
      </c>
      <c r="G19" s="3">
        <f t="shared" ref="G19:G23" si="1">ROUNDDOWN(E19/F19,2)</f>
        <v>16.059999999999999</v>
      </c>
      <c r="H19" s="27"/>
    </row>
    <row r="20" spans="1:8" ht="60.75" customHeight="1" x14ac:dyDescent="0.25">
      <c r="A20" s="1" t="s">
        <v>49</v>
      </c>
      <c r="B20" s="8" t="s">
        <v>41</v>
      </c>
      <c r="C20" s="9"/>
      <c r="D20" s="2" t="s">
        <v>38</v>
      </c>
      <c r="E20" s="3">
        <v>1063.5899999999999</v>
      </c>
      <c r="F20" s="2">
        <v>60</v>
      </c>
      <c r="G20" s="3">
        <f t="shared" si="1"/>
        <v>17.72</v>
      </c>
      <c r="H20" s="27"/>
    </row>
    <row r="21" spans="1:8" ht="60.75" customHeight="1" x14ac:dyDescent="0.25">
      <c r="A21" s="1" t="s">
        <v>50</v>
      </c>
      <c r="B21" s="8" t="s">
        <v>41</v>
      </c>
      <c r="C21" s="9"/>
      <c r="D21" s="2" t="s">
        <v>38</v>
      </c>
      <c r="E21" s="3">
        <v>1063.5899999999999</v>
      </c>
      <c r="F21" s="2">
        <v>60</v>
      </c>
      <c r="G21" s="3">
        <f t="shared" si="1"/>
        <v>17.72</v>
      </c>
      <c r="H21" s="27"/>
    </row>
    <row r="22" spans="1:8" ht="60.75" customHeight="1" x14ac:dyDescent="0.25">
      <c r="A22" s="1" t="s">
        <v>51</v>
      </c>
      <c r="B22" s="8" t="s">
        <v>41</v>
      </c>
      <c r="C22" s="9"/>
      <c r="D22" s="2" t="s">
        <v>38</v>
      </c>
      <c r="E22" s="3">
        <v>1063.5899999999999</v>
      </c>
      <c r="F22" s="2">
        <v>60</v>
      </c>
      <c r="G22" s="3">
        <f t="shared" si="1"/>
        <v>17.72</v>
      </c>
      <c r="H22" s="27"/>
    </row>
    <row r="23" spans="1:8" ht="57" x14ac:dyDescent="0.25">
      <c r="A23" s="1" t="s">
        <v>52</v>
      </c>
      <c r="B23" s="8" t="s">
        <v>41</v>
      </c>
      <c r="C23" s="9"/>
      <c r="D23" s="2" t="s">
        <v>38</v>
      </c>
      <c r="E23" s="3">
        <v>1063.5899999999999</v>
      </c>
      <c r="F23" s="2">
        <v>60</v>
      </c>
      <c r="G23" s="3">
        <f t="shared" si="1"/>
        <v>17.72</v>
      </c>
      <c r="H23" s="27"/>
    </row>
    <row r="24" spans="1:8" ht="71.25" x14ac:dyDescent="0.25">
      <c r="A24" s="1" t="s">
        <v>53</v>
      </c>
      <c r="B24" s="8" t="s">
        <v>54</v>
      </c>
      <c r="C24" s="9"/>
      <c r="D24" s="2" t="s">
        <v>55</v>
      </c>
      <c r="E24" s="3">
        <v>982.6</v>
      </c>
      <c r="F24" s="2">
        <v>60</v>
      </c>
      <c r="G24" s="3">
        <f t="shared" ref="G24:G28" si="2">ROUNDDOWN(E24/F24,2)</f>
        <v>16.37</v>
      </c>
    </row>
    <row r="25" spans="1:8" ht="71.25" customHeight="1" x14ac:dyDescent="0.25">
      <c r="A25" s="1" t="s">
        <v>72</v>
      </c>
      <c r="B25" s="8" t="s">
        <v>57</v>
      </c>
      <c r="C25" s="9"/>
      <c r="D25" s="2" t="s">
        <v>71</v>
      </c>
      <c r="E25" s="3">
        <v>1204.93</v>
      </c>
      <c r="F25" s="2">
        <v>60</v>
      </c>
      <c r="G25" s="3">
        <f t="shared" si="2"/>
        <v>20.079999999999998</v>
      </c>
    </row>
    <row r="26" spans="1:8" ht="57" x14ac:dyDescent="0.25">
      <c r="A26" s="1" t="s">
        <v>56</v>
      </c>
      <c r="B26" s="8" t="s">
        <v>57</v>
      </c>
      <c r="C26" s="9"/>
      <c r="D26" s="2" t="s">
        <v>58</v>
      </c>
      <c r="E26" s="3">
        <v>1204.93</v>
      </c>
      <c r="F26" s="2">
        <v>60</v>
      </c>
      <c r="G26" s="3">
        <f t="shared" si="2"/>
        <v>20.079999999999998</v>
      </c>
    </row>
    <row r="27" spans="1:8" ht="71.25" x14ac:dyDescent="0.25">
      <c r="A27" s="1" t="s">
        <v>59</v>
      </c>
      <c r="B27" s="8" t="s">
        <v>54</v>
      </c>
      <c r="C27" s="9"/>
      <c r="D27" s="2" t="s">
        <v>60</v>
      </c>
      <c r="E27" s="3">
        <v>982.6</v>
      </c>
      <c r="F27" s="2">
        <v>60</v>
      </c>
      <c r="G27" s="3">
        <f t="shared" si="2"/>
        <v>16.37</v>
      </c>
    </row>
    <row r="28" spans="1:8" ht="57" x14ac:dyDescent="0.25">
      <c r="A28" s="1" t="s">
        <v>61</v>
      </c>
      <c r="B28" s="8" t="s">
        <v>62</v>
      </c>
      <c r="C28" s="9"/>
      <c r="D28" s="2" t="s">
        <v>63</v>
      </c>
      <c r="E28" s="3">
        <v>303.92</v>
      </c>
      <c r="F28" s="2">
        <v>30</v>
      </c>
      <c r="G28" s="3">
        <f t="shared" si="2"/>
        <v>10.130000000000001</v>
      </c>
    </row>
    <row r="29" spans="1:8" ht="23.25" customHeight="1" x14ac:dyDescent="0.25">
      <c r="A29" s="25" t="s">
        <v>32</v>
      </c>
      <c r="B29" s="25"/>
      <c r="C29" s="25"/>
      <c r="D29" s="25"/>
      <c r="E29" s="25"/>
      <c r="F29" s="25"/>
      <c r="G29" s="22">
        <f>MIN(G17:G27)</f>
        <v>16.059999999999999</v>
      </c>
    </row>
    <row r="30" spans="1:8" ht="19.899999999999999" customHeight="1" x14ac:dyDescent="0.25">
      <c r="A30" s="25" t="s">
        <v>4</v>
      </c>
      <c r="B30" s="25"/>
      <c r="C30" s="25"/>
      <c r="D30" s="25"/>
      <c r="E30" s="25"/>
      <c r="F30" s="25"/>
      <c r="G30" s="25"/>
    </row>
    <row r="31" spans="1:8" ht="15" customHeight="1" x14ac:dyDescent="0.25">
      <c r="A31" s="25" t="s">
        <v>3</v>
      </c>
      <c r="B31" s="25"/>
      <c r="C31" s="25"/>
      <c r="D31" s="25"/>
      <c r="E31" s="25"/>
      <c r="F31" s="25"/>
      <c r="G31" s="25"/>
    </row>
    <row r="32" spans="1:8" s="28" customFormat="1" ht="87.75" customHeight="1" x14ac:dyDescent="0.25">
      <c r="A32" s="2" t="s">
        <v>1</v>
      </c>
      <c r="B32" s="26" t="s">
        <v>21</v>
      </c>
      <c r="C32" s="26"/>
      <c r="D32" s="26"/>
      <c r="E32" s="2" t="s">
        <v>22</v>
      </c>
      <c r="F32" s="2" t="s">
        <v>23</v>
      </c>
      <c r="G32" s="2" t="s">
        <v>0</v>
      </c>
    </row>
    <row r="33" spans="1:8" s="28" customFormat="1" ht="60" customHeight="1" x14ac:dyDescent="0.25">
      <c r="A33" s="29" t="s">
        <v>74</v>
      </c>
      <c r="B33" s="10" t="s">
        <v>65</v>
      </c>
      <c r="C33" s="30"/>
      <c r="D33" s="11"/>
      <c r="E33" s="3">
        <v>982.6</v>
      </c>
      <c r="F33" s="2">
        <v>60</v>
      </c>
      <c r="G33" s="3">
        <f>ROUNDDOWN(E33/F33,2)</f>
        <v>16.37</v>
      </c>
    </row>
    <row r="34" spans="1:8" s="28" customFormat="1" ht="60" customHeight="1" x14ac:dyDescent="0.25">
      <c r="A34" s="29" t="s">
        <v>73</v>
      </c>
      <c r="B34" s="31"/>
      <c r="C34" s="32"/>
      <c r="D34" s="33"/>
      <c r="E34" s="3">
        <v>1018.82</v>
      </c>
      <c r="F34" s="2">
        <v>60</v>
      </c>
      <c r="G34" s="3">
        <f t="shared" ref="G34:G36" si="3">ROUNDDOWN(E34/F34,2)</f>
        <v>16.98</v>
      </c>
    </row>
    <row r="35" spans="1:8" s="28" customFormat="1" ht="55.5" customHeight="1" x14ac:dyDescent="0.25">
      <c r="A35" s="29" t="s">
        <v>75</v>
      </c>
      <c r="B35" s="10" t="s">
        <v>66</v>
      </c>
      <c r="C35" s="30"/>
      <c r="D35" s="11"/>
      <c r="E35" s="3">
        <v>982.6</v>
      </c>
      <c r="F35" s="2">
        <v>60</v>
      </c>
      <c r="G35" s="3">
        <f t="shared" si="3"/>
        <v>16.37</v>
      </c>
    </row>
    <row r="36" spans="1:8" s="28" customFormat="1" ht="55.5" customHeight="1" x14ac:dyDescent="0.25">
      <c r="A36" s="1" t="s">
        <v>76</v>
      </c>
      <c r="B36" s="31"/>
      <c r="C36" s="32"/>
      <c r="D36" s="33"/>
      <c r="E36" s="3">
        <v>1018.82</v>
      </c>
      <c r="F36" s="2">
        <v>60</v>
      </c>
      <c r="G36" s="3">
        <f t="shared" si="3"/>
        <v>16.98</v>
      </c>
    </row>
    <row r="37" spans="1:8" s="28" customFormat="1" ht="55.5" customHeight="1" x14ac:dyDescent="0.25">
      <c r="A37" s="29" t="s">
        <v>77</v>
      </c>
      <c r="B37" s="34" t="s">
        <v>67</v>
      </c>
      <c r="C37" s="35"/>
      <c r="D37" s="36"/>
      <c r="E37" s="3">
        <v>982.59</v>
      </c>
      <c r="F37" s="2">
        <v>60</v>
      </c>
      <c r="G37" s="3">
        <f t="shared" ref="G37:G39" si="4">ROUNDDOWN(E37/F37,2)</f>
        <v>16.37</v>
      </c>
    </row>
    <row r="38" spans="1:8" s="28" customFormat="1" ht="55.5" customHeight="1" x14ac:dyDescent="0.25">
      <c r="A38" s="29" t="s">
        <v>79</v>
      </c>
      <c r="B38" s="10" t="s">
        <v>68</v>
      </c>
      <c r="C38" s="30"/>
      <c r="D38" s="11"/>
      <c r="E38" s="3">
        <v>1018.81</v>
      </c>
      <c r="F38" s="2">
        <v>60</v>
      </c>
      <c r="G38" s="3">
        <f t="shared" si="4"/>
        <v>16.98</v>
      </c>
      <c r="H38" s="5"/>
    </row>
    <row r="39" spans="1:8" s="28" customFormat="1" ht="55.5" customHeight="1" x14ac:dyDescent="0.25">
      <c r="A39" s="29" t="s">
        <v>78</v>
      </c>
      <c r="B39" s="31"/>
      <c r="C39" s="32"/>
      <c r="D39" s="33"/>
      <c r="E39" s="3">
        <v>982.56</v>
      </c>
      <c r="F39" s="2">
        <v>60</v>
      </c>
      <c r="G39" s="3">
        <f t="shared" si="4"/>
        <v>16.37</v>
      </c>
    </row>
    <row r="40" spans="1:8" s="28" customFormat="1" ht="22.5" customHeight="1" x14ac:dyDescent="0.25">
      <c r="A40" s="25" t="s">
        <v>31</v>
      </c>
      <c r="B40" s="25"/>
      <c r="C40" s="25"/>
      <c r="D40" s="25"/>
      <c r="E40" s="25"/>
      <c r="F40" s="25"/>
      <c r="G40" s="22">
        <f>MIN(G33:G39)</f>
        <v>16.37</v>
      </c>
    </row>
    <row r="41" spans="1:8" s="28" customFormat="1" ht="22.5" customHeight="1" x14ac:dyDescent="0.25">
      <c r="A41" s="25" t="s">
        <v>29</v>
      </c>
      <c r="B41" s="25"/>
      <c r="C41" s="25"/>
      <c r="D41" s="25"/>
      <c r="E41" s="25"/>
      <c r="F41" s="25"/>
      <c r="G41" s="25"/>
    </row>
    <row r="42" spans="1:8" s="28" customFormat="1" ht="22.5" customHeight="1" x14ac:dyDescent="0.25">
      <c r="A42" s="37" t="s">
        <v>30</v>
      </c>
      <c r="B42" s="38"/>
      <c r="C42" s="38"/>
      <c r="D42" s="38"/>
      <c r="E42" s="38"/>
      <c r="F42" s="38"/>
      <c r="G42" s="38"/>
    </row>
    <row r="43" spans="1:8" s="28" customFormat="1" ht="22.5" customHeight="1" x14ac:dyDescent="0.25">
      <c r="A43" s="25" t="s">
        <v>34</v>
      </c>
      <c r="B43" s="25"/>
      <c r="C43" s="25"/>
      <c r="D43" s="25"/>
      <c r="E43" s="25"/>
      <c r="F43" s="25"/>
      <c r="G43" s="39">
        <f>MIN(G40)</f>
        <v>16.37</v>
      </c>
    </row>
    <row r="44" spans="1:8" ht="22.15" customHeight="1" x14ac:dyDescent="0.25">
      <c r="A44" s="25" t="s">
        <v>2</v>
      </c>
      <c r="B44" s="25"/>
      <c r="C44" s="25"/>
      <c r="D44" s="25"/>
      <c r="E44" s="25"/>
      <c r="F44" s="25"/>
      <c r="G44" s="25"/>
    </row>
    <row r="45" spans="1:8" ht="84" customHeight="1" x14ac:dyDescent="0.25">
      <c r="A45" s="2" t="s">
        <v>1</v>
      </c>
      <c r="B45" s="26" t="s">
        <v>26</v>
      </c>
      <c r="C45" s="26"/>
      <c r="D45" s="2" t="s">
        <v>27</v>
      </c>
      <c r="E45" s="2" t="s">
        <v>23</v>
      </c>
      <c r="F45" s="2" t="s">
        <v>28</v>
      </c>
      <c r="G45" s="2" t="s">
        <v>0</v>
      </c>
    </row>
    <row r="46" spans="1:8" ht="69" customHeight="1" x14ac:dyDescent="0.25">
      <c r="A46" s="6" t="s">
        <v>56</v>
      </c>
      <c r="B46" s="10" t="s">
        <v>80</v>
      </c>
      <c r="C46" s="11"/>
      <c r="D46" s="3">
        <v>1204.95</v>
      </c>
      <c r="E46" s="2">
        <v>60</v>
      </c>
      <c r="F46" s="2">
        <v>480</v>
      </c>
      <c r="G46" s="3">
        <f t="shared" ref="G46" si="5">ROUNDDOWN(D46/E46,2)</f>
        <v>20.079999999999998</v>
      </c>
    </row>
    <row r="47" spans="1:8" ht="20.25" customHeight="1" x14ac:dyDescent="0.25">
      <c r="A47" s="25" t="s">
        <v>33</v>
      </c>
      <c r="B47" s="25"/>
      <c r="C47" s="37"/>
      <c r="D47" s="37"/>
      <c r="E47" s="37"/>
      <c r="F47" s="37"/>
      <c r="G47" s="40">
        <f>ROUNDDOWN(SUMPRODUCT(G46:G46,F46:F46)/SUM(F46:F46),2)</f>
        <v>20.079999999999998</v>
      </c>
    </row>
    <row r="48" spans="1:8" ht="21.75" customHeight="1" x14ac:dyDescent="0.25">
      <c r="A48" s="25" t="s">
        <v>24</v>
      </c>
      <c r="B48" s="25"/>
      <c r="C48" s="25"/>
      <c r="D48" s="25"/>
      <c r="E48" s="25"/>
      <c r="F48" s="25"/>
      <c r="G48" s="25"/>
    </row>
    <row r="49" spans="1:7" ht="51.75" customHeight="1" x14ac:dyDescent="0.25">
      <c r="A49" s="41" t="s">
        <v>25</v>
      </c>
      <c r="B49" s="41"/>
      <c r="C49" s="41"/>
      <c r="D49" s="41"/>
      <c r="E49" s="41"/>
      <c r="F49" s="41"/>
      <c r="G49" s="41"/>
    </row>
    <row r="50" spans="1:7" ht="49.5" customHeight="1" x14ac:dyDescent="0.25">
      <c r="A50" s="42" t="s">
        <v>64</v>
      </c>
      <c r="B50" s="43"/>
      <c r="C50" s="43"/>
      <c r="D50" s="43"/>
      <c r="E50" s="43"/>
      <c r="F50" s="43"/>
      <c r="G50" s="44"/>
    </row>
  </sheetData>
  <mergeCells count="51">
    <mergeCell ref="B37:D37"/>
    <mergeCell ref="B38:D39"/>
    <mergeCell ref="B46:C46"/>
    <mergeCell ref="A50:G50"/>
    <mergeCell ref="B20:C20"/>
    <mergeCell ref="B21:C21"/>
    <mergeCell ref="B22:C22"/>
    <mergeCell ref="B33:D34"/>
    <mergeCell ref="B35:D36"/>
    <mergeCell ref="A29:F29"/>
    <mergeCell ref="B45:C45"/>
    <mergeCell ref="B27:C27"/>
    <mergeCell ref="A30:G30"/>
    <mergeCell ref="A31:G31"/>
    <mergeCell ref="B32:D32"/>
    <mergeCell ref="A41:G41"/>
    <mergeCell ref="B14:C14"/>
    <mergeCell ref="B15:C15"/>
    <mergeCell ref="B16:C16"/>
    <mergeCell ref="A5:G5"/>
    <mergeCell ref="A6:B6"/>
    <mergeCell ref="A8:G8"/>
    <mergeCell ref="A9:G9"/>
    <mergeCell ref="A7:B7"/>
    <mergeCell ref="L8:R8"/>
    <mergeCell ref="B10:C10"/>
    <mergeCell ref="B11:C11"/>
    <mergeCell ref="B12:C12"/>
    <mergeCell ref="B13:C13"/>
    <mergeCell ref="A1:G1"/>
    <mergeCell ref="A2:G2"/>
    <mergeCell ref="A3:E3"/>
    <mergeCell ref="F3:G3"/>
    <mergeCell ref="A4:E4"/>
    <mergeCell ref="F4:G4"/>
    <mergeCell ref="A49:G49"/>
    <mergeCell ref="A48:G48"/>
    <mergeCell ref="A44:G44"/>
    <mergeCell ref="A47:F47"/>
    <mergeCell ref="I11:I16"/>
    <mergeCell ref="B25:C25"/>
    <mergeCell ref="A43:F43"/>
    <mergeCell ref="A40:F40"/>
    <mergeCell ref="A42:G42"/>
    <mergeCell ref="B28:C28"/>
    <mergeCell ref="B26:C26"/>
    <mergeCell ref="B23:C23"/>
    <mergeCell ref="B24:C24"/>
    <mergeCell ref="B17:C17"/>
    <mergeCell ref="B18:C18"/>
    <mergeCell ref="B19:C19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2021-04-06T09:52:52Z</cp:lastPrinted>
  <dcterms:created xsi:type="dcterms:W3CDTF">2018-04-09T06:40:37Z</dcterms:created>
  <dcterms:modified xsi:type="dcterms:W3CDTF">2023-10-23T04:48:55Z</dcterms:modified>
</cp:coreProperties>
</file>