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.org.soc\Конкурсы$\Закупки 2020\ТЗ\Для объявления\наконечники\"/>
    </mc:Choice>
  </mc:AlternateContent>
  <xr:revisionPtr revIDLastSave="0" documentId="13_ncr:1_{5C006175-76A8-4A7A-BC0A-80637A0248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НМЦК" sheetId="1" r:id="rId1"/>
  </sheets>
  <definedNames>
    <definedName name="_xlnm.Print_Area" localSheetId="0">ОНМЦК!$A$1:$K$16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s="1"/>
  <c r="F9" i="1"/>
  <c r="F11" i="1" l="1"/>
  <c r="K10" i="1"/>
  <c r="K11" i="1"/>
  <c r="J10" i="1"/>
  <c r="J11" i="1"/>
  <c r="E11" i="1" l="1"/>
  <c r="K9" i="1"/>
  <c r="J9" i="1"/>
  <c r="E9" i="1" s="1"/>
  <c r="E12" i="1" l="1"/>
</calcChain>
</file>

<file path=xl/sharedStrings.xml><?xml version="1.0" encoding="utf-8"?>
<sst xmlns="http://schemas.openxmlformats.org/spreadsheetml/2006/main" count="28" uniqueCount="26">
  <si>
    <t>Единица  измерения</t>
  </si>
  <si>
    <t>Количество</t>
  </si>
  <si>
    <t>Наименование товара</t>
  </si>
  <si>
    <t>№ п/п</t>
  </si>
  <si>
    <t>Источник №1</t>
  </si>
  <si>
    <t>Источник №2</t>
  </si>
  <si>
    <t>Часть IV Обоснование начальной (максимальной) цены контракта</t>
  </si>
  <si>
    <t>Источник №3</t>
  </si>
  <si>
    <t>Коэффициент вариации, %</t>
  </si>
  <si>
    <t xml:space="preserve">    Для определения начальной (максимальной) цены контракта применён метод сопоставимых рыночных цен (анализа рынка) 
в соответствии с частями 2 - 6 статьи 22 Федерального закона от 05.04.2013 № 44-ФЗ  "О контрактной системе в сфере закупок товаров, работ, услуг для обеспечения государственных и муниципальных нужд" и Приказом Министерства здравоохранения РФ от 15 мая 2020 г. № 450н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и начальной цены единицы товара, работы, услуги при осуществлении закупок медицинских изделий" (далее - Приказом 450н)</t>
  </si>
  <si>
    <t xml:space="preserve">Цена за единицу товара без НДС (рублей) </t>
  </si>
  <si>
    <t>Цена единицы медицинского изделия, рассчитанная в соответствии с Приказом 450н без НДС (рублей)</t>
  </si>
  <si>
    <t>Начальная (максимальная) цена по позиции с НДС (рублей)</t>
  </si>
  <si>
    <t>Цена за единицу товара, используемая для расчета НМЦК с НДС (рублей)</t>
  </si>
  <si>
    <t>Оценка однородности совокупности значений цен, используемых в расчете НМЦК</t>
  </si>
  <si>
    <t>Цены для расчета НМЦК</t>
  </si>
  <si>
    <t>Начальная (максимальная) цена контрактаопределено на основании п.18 приказа Минздрава России №450н</t>
  </si>
  <si>
    <t>упаковка</t>
  </si>
  <si>
    <t>Поставка наконечников для лабораторного оборудования</t>
  </si>
  <si>
    <t xml:space="preserve">Универсальные наконечники для дозаторов с фильтром до 1000 мкл, 1000 шт/уп </t>
  </si>
  <si>
    <t>Наконечники до 200 мкл с фильтром универсальные, 1000 шт/уп</t>
  </si>
  <si>
    <t>Наконечники для ИФА анализатора DYNEX DNX</t>
  </si>
  <si>
    <t>Источник №3: коммерческое предложение от 03.12.2020 №100/2020</t>
  </si>
  <si>
    <t>Дата подготовки обоснования начальной (максимальной) цены контракта (далее - НМЦК): 25.12.2020</t>
  </si>
  <si>
    <t>Источник №2: коммерческое предложение от 02.12.2020 №1292/2020</t>
  </si>
  <si>
    <t>Источник №1: коммерческое предложение от 03.12.2020 №01/12/2020-2-2020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</si>
</sst>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0\ _₽"/>
    <numFmt numFmtId="166" formatCode="#,##0.00\ _₽;\-#,##0.00\ _₽"/>
  </numFmts>
  <fonts count="1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sz val="10.5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/>
    <xf numFmtId="165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9" fontId="5" fillId="0" borderId="0" xfId="2" applyFont="1"/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6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center" wrapText="1"/>
    </xf>
    <xf numFmtId="164" fontId="9" fillId="2" borderId="9" xfId="1" applyFont="1" applyFill="1" applyBorder="1" applyAlignment="1">
      <alignment horizontal="center" vertical="center" wrapText="1"/>
    </xf>
    <xf numFmtId="164" fontId="9" fillId="2" borderId="10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view="pageBreakPreview" zoomScaleNormal="100" zoomScaleSheetLayoutView="100" workbookViewId="0">
      <selection activeCell="B14" sqref="A14:XFD14"/>
    </sheetView>
  </sheetViews>
  <sheetFormatPr defaultColWidth="9.140625" defaultRowHeight="15"/>
  <cols>
    <col min="1" max="1" width="4.85546875" style="7" customWidth="1"/>
    <col min="2" max="2" width="32.28515625" style="7" customWidth="1"/>
    <col min="3" max="3" width="10.7109375" style="7" customWidth="1"/>
    <col min="4" max="4" width="7.85546875" style="7" customWidth="1"/>
    <col min="5" max="5" width="15.5703125" style="7" customWidth="1"/>
    <col min="6" max="6" width="18" style="7" customWidth="1"/>
    <col min="7" max="8" width="12.140625" style="7" customWidth="1"/>
    <col min="9" max="9" width="12.140625" style="1" customWidth="1"/>
    <col min="10" max="10" width="23.85546875" style="1" customWidth="1"/>
    <col min="11" max="11" width="12.42578125" style="1" customWidth="1"/>
    <col min="12" max="16384" width="9.140625" style="1"/>
  </cols>
  <sheetData>
    <row r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" customFormat="1" ht="15.75" customHeight="1">
      <c r="A2" s="22" t="s">
        <v>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2" customFormat="1" ht="15.75" customHeight="1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2" customFormat="1" ht="15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2" customFormat="1" ht="76.5" customHeight="1">
      <c r="A5" s="23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s="2" customFormat="1" ht="16.5" customHeight="1">
      <c r="A6" s="24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1.25" customHeight="1">
      <c r="A7" s="34" t="s">
        <v>3</v>
      </c>
      <c r="B7" s="32" t="s">
        <v>2</v>
      </c>
      <c r="C7" s="30" t="s">
        <v>0</v>
      </c>
      <c r="D7" s="35" t="s">
        <v>1</v>
      </c>
      <c r="E7" s="37" t="s">
        <v>15</v>
      </c>
      <c r="F7" s="38"/>
      <c r="G7" s="37" t="s">
        <v>10</v>
      </c>
      <c r="H7" s="39"/>
      <c r="I7" s="39"/>
      <c r="J7" s="37" t="s">
        <v>14</v>
      </c>
      <c r="K7" s="38"/>
    </row>
    <row r="8" spans="1:11" ht="49.5" customHeight="1">
      <c r="A8" s="34"/>
      <c r="B8" s="33"/>
      <c r="C8" s="31"/>
      <c r="D8" s="36"/>
      <c r="E8" s="14" t="s">
        <v>12</v>
      </c>
      <c r="F8" s="15" t="s">
        <v>13</v>
      </c>
      <c r="G8" s="17" t="s">
        <v>4</v>
      </c>
      <c r="H8" s="17" t="s">
        <v>5</v>
      </c>
      <c r="I8" s="17" t="s">
        <v>7</v>
      </c>
      <c r="J8" s="16" t="s">
        <v>11</v>
      </c>
      <c r="K8" s="16" t="s">
        <v>8</v>
      </c>
    </row>
    <row r="9" spans="1:11" ht="45">
      <c r="A9" s="4">
        <v>1</v>
      </c>
      <c r="B9" s="5" t="s">
        <v>19</v>
      </c>
      <c r="C9" s="6" t="s">
        <v>17</v>
      </c>
      <c r="D9" s="10">
        <v>50</v>
      </c>
      <c r="E9" s="9">
        <f>ROUNDDOWN(D9*F9,2)</f>
        <v>320000</v>
      </c>
      <c r="F9" s="9">
        <f>ROUND(G9*1.2,2)</f>
        <v>6400</v>
      </c>
      <c r="G9" s="9">
        <v>5333.33</v>
      </c>
      <c r="H9" s="9">
        <v>5381.67</v>
      </c>
      <c r="I9" s="9">
        <v>5500</v>
      </c>
      <c r="J9" s="9">
        <f>ROUNDDOWN(AVERAGE(G9:I9),2)</f>
        <v>5405</v>
      </c>
      <c r="K9" s="9">
        <f>(_xlfn.STDEV.S(G9:I9)/AVERAGE(G9:I9))*100</f>
        <v>1.5864806530483426</v>
      </c>
    </row>
    <row r="10" spans="1:11" ht="57.75" customHeight="1">
      <c r="A10" s="4">
        <v>2</v>
      </c>
      <c r="B10" s="5" t="s">
        <v>20</v>
      </c>
      <c r="C10" s="6" t="s">
        <v>17</v>
      </c>
      <c r="D10" s="10">
        <v>135</v>
      </c>
      <c r="E10" s="9">
        <f>ROUNDDOWN(D10*F10,2)</f>
        <v>270000</v>
      </c>
      <c r="F10" s="9">
        <f>ROUND(G10*1.2,2)</f>
        <v>2000</v>
      </c>
      <c r="G10" s="9">
        <v>1666.67</v>
      </c>
      <c r="H10" s="9">
        <v>1658.33</v>
      </c>
      <c r="I10" s="9">
        <v>1916.67</v>
      </c>
      <c r="J10" s="9">
        <f t="shared" ref="J10:J11" si="0">ROUNDDOWN(AVERAGE(G10:I10),2)</f>
        <v>1747.22</v>
      </c>
      <c r="K10" s="9">
        <f t="shared" ref="K10:K11" si="1">(_xlfn.STDEV.S(G10:I10)/AVERAGE(G10:I10))*100</f>
        <v>8.4021516775939276</v>
      </c>
    </row>
    <row r="11" spans="1:11" ht="30">
      <c r="A11" s="4">
        <v>3</v>
      </c>
      <c r="B11" s="5" t="s">
        <v>21</v>
      </c>
      <c r="C11" s="6" t="s">
        <v>17</v>
      </c>
      <c r="D11" s="10">
        <v>10</v>
      </c>
      <c r="E11" s="9">
        <f t="shared" ref="E10:E11" si="2">ROUNDDOWN(D11*F11,2)</f>
        <v>110710</v>
      </c>
      <c r="F11" s="9">
        <f t="shared" ref="F10:F11" si="3">ROUNDDOWN(G11*1.1,2)</f>
        <v>11071</v>
      </c>
      <c r="G11" s="9">
        <v>10064.549999999999</v>
      </c>
      <c r="H11" s="9">
        <v>10813.64</v>
      </c>
      <c r="I11" s="9">
        <v>10909.09</v>
      </c>
      <c r="J11" s="9">
        <f t="shared" si="0"/>
        <v>10595.76</v>
      </c>
      <c r="K11" s="9">
        <f t="shared" si="1"/>
        <v>4.3650501872866165</v>
      </c>
    </row>
    <row r="12" spans="1:11" ht="49.5" customHeight="1">
      <c r="A12" s="27" t="s">
        <v>16</v>
      </c>
      <c r="B12" s="28"/>
      <c r="C12" s="28"/>
      <c r="D12" s="29"/>
      <c r="E12" s="11">
        <f>SUM(E9:E11)</f>
        <v>700710</v>
      </c>
      <c r="F12" s="25"/>
      <c r="G12" s="26"/>
      <c r="H12" s="26"/>
      <c r="I12" s="26"/>
      <c r="J12" s="26"/>
      <c r="K12" s="26"/>
    </row>
    <row r="13" spans="1:11" ht="12.75" customHeight="1">
      <c r="A13" s="18"/>
      <c r="B13" s="18"/>
      <c r="C13" s="18"/>
      <c r="D13" s="18"/>
      <c r="E13" s="19"/>
      <c r="F13" s="20"/>
      <c r="G13" s="20"/>
      <c r="H13" s="20"/>
      <c r="I13" s="20"/>
      <c r="J13" s="20"/>
      <c r="K13" s="20"/>
    </row>
    <row r="14" spans="1:11" s="3" customFormat="1">
      <c r="A14" s="8" t="s">
        <v>25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>
      <c r="A15" s="8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>
      <c r="A16" s="8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7">
      <c r="B17" s="8"/>
      <c r="C17" s="8"/>
      <c r="D17" s="8"/>
      <c r="E17" s="8"/>
      <c r="F17" s="8"/>
    </row>
    <row r="18" spans="2:7">
      <c r="F18" s="12"/>
    </row>
    <row r="20" spans="2:7">
      <c r="G20" s="13"/>
    </row>
  </sheetData>
  <mergeCells count="15">
    <mergeCell ref="F12:K12"/>
    <mergeCell ref="A12:D12"/>
    <mergeCell ref="C7:C8"/>
    <mergeCell ref="B7:B8"/>
    <mergeCell ref="A7:A8"/>
    <mergeCell ref="D7:D8"/>
    <mergeCell ref="J7:K7"/>
    <mergeCell ref="G7:I7"/>
    <mergeCell ref="E7:F7"/>
    <mergeCell ref="A1:K1"/>
    <mergeCell ref="A2:K2"/>
    <mergeCell ref="A4:K4"/>
    <mergeCell ref="A5:K5"/>
    <mergeCell ref="A6:K6"/>
    <mergeCell ref="A3:K3"/>
  </mergeCells>
  <phoneticPr fontId="4" type="noConversion"/>
  <pageMargins left="0.39370078740157483" right="0" top="0.78740157480314965" bottom="0.78740157480314965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ОНМЦК</vt:lpstr>
      <vt:lpstr>ОНМЦК!Область_печати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Семёнышев Антон Алексеевич</cp:lastModifiedBy>
  <cp:lastPrinted>2020-08-25T06:27:50Z</cp:lastPrinted>
  <dcterms:created xsi:type="dcterms:W3CDTF">2014-06-16T13:17:11Z</dcterms:created>
  <dcterms:modified xsi:type="dcterms:W3CDTF">2020-12-25T10:54:04Z</dcterms:modified>
</cp:coreProperties>
</file>