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3" i="1"/>
  <c r="G52" i="1"/>
  <c r="G51" i="1"/>
  <c r="G50" i="1"/>
  <c r="G49" i="1"/>
  <c r="G48" i="1"/>
  <c r="G47" i="1"/>
  <c r="G46" i="1"/>
  <c r="G55" i="1"/>
  <c r="G54" i="1"/>
  <c r="G34" i="1" l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5" i="1"/>
  <c r="G40" i="1" l="1"/>
  <c r="G41" i="1" s="1"/>
  <c r="G29" i="1" l="1"/>
  <c r="G45" i="1"/>
  <c r="G56" i="1"/>
  <c r="G60" i="1"/>
  <c r="G36" i="1" l="1"/>
  <c r="G33" i="1" l="1"/>
  <c r="G57" i="1" l="1"/>
  <c r="G37" i="1"/>
  <c r="G42" i="1" s="1"/>
  <c r="G9" i="1" l="1"/>
  <c r="F6" i="1" s="1"/>
</calcChain>
</file>

<file path=xl/sharedStrings.xml><?xml version="1.0" encoding="utf-8"?>
<sst xmlns="http://schemas.openxmlformats.org/spreadsheetml/2006/main" count="137" uniqueCount="96">
  <si>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</si>
  <si>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</si>
  <si>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</si>
  <si>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</si>
  <si>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</si>
  <si>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</si>
  <si>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</si>
  <si>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</si>
  <si>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</si>
  <si>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</si>
  <si>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</si>
  <si>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</si>
  <si>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</si>
  <si>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</si>
  <si>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</si>
  <si>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</si>
  <si>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</si>
  <si>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</si>
  <si>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</si>
  <si>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</si>
  <si>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</si>
  <si>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</si>
  <si>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</si>
  <si>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</si>
  <si>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</si>
  <si>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</si>
  <si>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</si>
  <si>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</si>
  <si>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</si>
  <si>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</si>
  <si>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</si>
  <si>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</si>
  <si>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</si>
  <si>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</si>
  <si>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</si>
  <si>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</si>
  <si>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</si>
  <si>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</si>
  <si>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</si>
  <si>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</si>
  <si>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</si>
  <si>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</si>
  <si>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</si>
  <si>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</si>
  <si>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</si>
  <si>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</si>
  <si>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</si>
  <si>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</si>
  <si>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</si>
  <si>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</si>
  <si>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</si>
  <si>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</si>
  <si>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</si>
  <si>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</si>
  <si>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</si>
  <si>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</si>
  <si>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</si>
  <si>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</si>
  <si>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</si>
  <si>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</si>
  <si>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</si>
  <si>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</si>
  <si>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</si>
  <si>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</si>
  <si>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</si>
  <si>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</si>
  <si>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</si>
  <si>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</si>
  <si>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</si>
  <si>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</si>
  <si>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</si>
  <si>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</si>
  <si>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</si>
  <si>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</si>
  <si>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</si>
  <si>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</si>
  <si>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</si>
  <si>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</si>
  <si>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</si>
  <si>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</si>
  <si>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</si>
  <si>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УТВЕРЖДАЮ
Главный врач
ГБУЗ СО «ГБ № 4 г. Нижний Тагил»
_________________К.В. Аникин</t>
  </si>
  <si>
    <t>Эноксапарин натрия</t>
  </si>
  <si>
    <t>раствор для инъекций, 10000 анти-Ха МЕ/мл</t>
  </si>
  <si>
    <t>Эноксапарин натрия (Клексан), раствор для инъекций 4000 анти-Ха МЕ/0,4 мл - шприцы с защитной системой иглы (2)- упаковки ячейковые контурные (5)- пачки картонные</t>
  </si>
  <si>
    <t>Контракт №347аф02-17 от 10.08.2017 (Ссылка:http://zakupki.gov.ru/epz/contract/contractCard/common-info.html?reestrNumber=2666900511317000423)</t>
  </si>
  <si>
    <t xml:space="preserve"> МНН : ЭНОКСАПАРИН НАТРИЯ (Эниксум)- раствор для инъекций 10 тыс.анти -Ха МЕ/мл 0,4мл, № 10 (21.20.10.131) :
Эниксум (РАСТВОР ДЛЯ ИНЪЕКЦИЙ) </t>
  </si>
  <si>
    <t>Контракт №589аф02-17 от 22.01.2018 (ссылка: http://zakupki.gov.ru/epz/contract/contractCard/common-info.html?reestrNumber=2666900511318000031)</t>
  </si>
  <si>
    <t>договор №ЛКС 4 493/07-18 от 12.07.2018</t>
  </si>
  <si>
    <t>договор №ЛКС 4 252/07-18 от 02.07.2018</t>
  </si>
  <si>
    <t>договор №ЛКС 4 494/07-18 от 13.07.2018</t>
  </si>
  <si>
    <t xml:space="preserve">Анфибра ЛП-001904 РАСТВОР ДЛЯ ИНЪЕКЦИЙ 10000 анти-ха ме/мл АО ВЕРОФАРМ </t>
  </si>
  <si>
    <t>Контракт №353аф02-18 от 08.11.2018 (Ссылка:http://zakupki.gov.ru/epz/contract/contractCard/payment-info-and-target-of-order.html?reestrNumber=2666900511318000449)</t>
  </si>
  <si>
    <t xml:space="preserve">Эниксум ЛП-002330 РАСТВОР ДЛЯ ИНЪЕКЦИЙ 10000 анти-ха ме/мл ЗАО ФАРМФИРМА СОТЕКС ЗАО ФАРМФИРМА СОТЕКС </t>
  </si>
  <si>
    <t xml:space="preserve">Эноксапарин натрия ЛП-004284 РАСТВОР ДЛЯ ИНЪЕКЦИЙ 10000 анти-ха ме/мл ЗАО БИОКАД </t>
  </si>
  <si>
    <t>договор №ЛКС 4 253/07-18 от 03.07.2018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</si>
</sst>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="80" zoomScaleSheetLayoutView="80" workbookViewId="0">
      <selection activeCell="G57" sqref="G57"/>
    </sheetView>
  </sheetViews>
  <sheetFormatPr defaultColWidth="9.140625" defaultRowHeight="15" x14ac:dyDescent="0.2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89.25" customHeight="1" x14ac:dyDescent="0.25">
      <c r="D1" s="32" t="s">
        <v>81</v>
      </c>
      <c r="E1" s="32"/>
      <c r="F1" s="32"/>
      <c r="G1" s="32"/>
    </row>
    <row r="3" spans="1:7" x14ac:dyDescent="0.25">
      <c r="A3" s="55" t="s">
        <v>27</v>
      </c>
      <c r="B3" s="55"/>
      <c r="C3" s="55"/>
      <c r="D3" s="55"/>
      <c r="E3" s="55"/>
      <c r="F3" s="55"/>
      <c r="G3" s="55"/>
    </row>
    <row r="4" spans="1:7" x14ac:dyDescent="0.25">
      <c r="A4" s="56" t="s">
        <v>23</v>
      </c>
      <c r="B4" s="57"/>
      <c r="C4" s="57"/>
      <c r="D4" s="57"/>
      <c r="E4" s="57"/>
      <c r="F4" s="57"/>
      <c r="G4" s="58"/>
    </row>
    <row r="5" spans="1:7" x14ac:dyDescent="0.25">
      <c r="A5" s="59" t="s">
        <v>22</v>
      </c>
      <c r="B5" s="59"/>
      <c r="C5" s="59"/>
      <c r="D5" s="59"/>
      <c r="E5" s="59"/>
      <c r="F5" s="60">
        <v>43615</v>
      </c>
      <c r="G5" s="60"/>
    </row>
    <row r="6" spans="1:7" x14ac:dyDescent="0.25">
      <c r="A6" s="61" t="s">
        <v>21</v>
      </c>
      <c r="B6" s="62"/>
      <c r="C6" s="62"/>
      <c r="D6" s="62"/>
      <c r="E6" s="63"/>
      <c r="F6" s="64">
        <f>SUMPRODUCT(D9:D9,G9:G9)</f>
        <v>904560</v>
      </c>
      <c r="G6" s="65"/>
    </row>
    <row r="7" spans="1:7" x14ac:dyDescent="0.25">
      <c r="A7" s="44" t="s">
        <v>20</v>
      </c>
      <c r="B7" s="44"/>
      <c r="C7" s="44"/>
      <c r="D7" s="44"/>
      <c r="E7" s="44"/>
      <c r="F7" s="44"/>
      <c r="G7" s="44"/>
    </row>
    <row r="8" spans="1:7" ht="105" x14ac:dyDescent="0.25">
      <c r="A8" s="45" t="s">
        <v>19</v>
      </c>
      <c r="B8" s="46"/>
      <c r="C8" s="7" t="s">
        <v>18</v>
      </c>
      <c r="D8" s="7" t="s">
        <v>17</v>
      </c>
      <c r="E8" s="7" t="s">
        <v>16</v>
      </c>
      <c r="F8" s="7" t="s">
        <v>15</v>
      </c>
      <c r="G8" s="7" t="s">
        <v>14</v>
      </c>
    </row>
    <row r="9" spans="1:7" ht="33" customHeight="1" x14ac:dyDescent="0.25">
      <c r="A9" s="47" t="s">
        <v>80</v>
      </c>
      <c r="B9" s="48"/>
      <c r="C9" s="27" t="s">
        <v>32</v>
      </c>
      <c r="D9" s="23">
        <v>2400</v>
      </c>
      <c r="E9" s="24">
        <v>342.64</v>
      </c>
      <c r="F9" s="3">
        <v>0</v>
      </c>
      <c r="G9" s="10">
        <f>ROUNDDOWN((E9+E9*F9)*1.1,2)</f>
        <v>376.9</v>
      </c>
    </row>
    <row r="10" spans="1:7" x14ac:dyDescent="0.25">
      <c r="A10" s="44" t="s">
        <v>13</v>
      </c>
      <c r="B10" s="44"/>
      <c r="C10" s="44"/>
      <c r="D10" s="44"/>
      <c r="E10" s="44"/>
      <c r="F10" s="44"/>
      <c r="G10" s="44"/>
    </row>
    <row r="11" spans="1:7" ht="15" customHeight="1" x14ac:dyDescent="0.25">
      <c r="A11" s="49" t="s">
        <v>12</v>
      </c>
      <c r="B11" s="50"/>
      <c r="C11" s="50"/>
      <c r="D11" s="50"/>
      <c r="E11" s="50"/>
      <c r="F11" s="50"/>
      <c r="G11" s="51"/>
    </row>
    <row r="12" spans="1:7" ht="87.6" customHeight="1" x14ac:dyDescent="0.25">
      <c r="A12" s="7" t="s">
        <v>2</v>
      </c>
      <c r="B12" s="53" t="s">
        <v>11</v>
      </c>
      <c r="C12" s="71"/>
      <c r="D12" s="6" t="s">
        <v>10</v>
      </c>
      <c r="E12" s="6" t="s">
        <v>9</v>
      </c>
      <c r="F12" s="26" t="s">
        <v>33</v>
      </c>
      <c r="G12" s="7" t="s">
        <v>8</v>
      </c>
    </row>
    <row r="13" spans="1:7" ht="60" x14ac:dyDescent="0.25">
      <c r="A13" s="25" t="s">
        <v>38</v>
      </c>
      <c r="B13" s="53" t="s">
        <v>39</v>
      </c>
      <c r="C13" s="54"/>
      <c r="D13" s="29" t="s">
        <v>40</v>
      </c>
      <c r="E13" s="5">
        <v>1370.57</v>
      </c>
      <c r="F13" s="28">
        <v>4</v>
      </c>
      <c r="G13" s="5">
        <f t="shared" ref="G13:G28" si="0">ROUNDDOWN(E13/F13,2)</f>
        <v>342.64</v>
      </c>
    </row>
    <row r="14" spans="1:7" ht="60" x14ac:dyDescent="0.25">
      <c r="A14" s="25" t="s">
        <v>41</v>
      </c>
      <c r="B14" s="53" t="s">
        <v>42</v>
      </c>
      <c r="C14" s="54"/>
      <c r="D14" s="28" t="s">
        <v>43</v>
      </c>
      <c r="E14" s="5">
        <v>1932.38</v>
      </c>
      <c r="F14" s="28">
        <v>4</v>
      </c>
      <c r="G14" s="5">
        <f t="shared" si="0"/>
        <v>483.09</v>
      </c>
    </row>
    <row r="15" spans="1:7" ht="45" x14ac:dyDescent="0.25">
      <c r="A15" s="25" t="s">
        <v>44</v>
      </c>
      <c r="B15" s="53" t="s">
        <v>42</v>
      </c>
      <c r="C15" s="54"/>
      <c r="D15" s="28" t="s">
        <v>43</v>
      </c>
      <c r="E15" s="5">
        <v>1932.38</v>
      </c>
      <c r="F15" s="28">
        <v>4</v>
      </c>
      <c r="G15" s="5">
        <f t="shared" si="0"/>
        <v>483.09</v>
      </c>
    </row>
    <row r="16" spans="1:7" ht="45" x14ac:dyDescent="0.25">
      <c r="A16" s="25" t="s">
        <v>45</v>
      </c>
      <c r="B16" s="53" t="s">
        <v>42</v>
      </c>
      <c r="C16" s="54"/>
      <c r="D16" s="28" t="s">
        <v>43</v>
      </c>
      <c r="E16" s="5">
        <v>1932.38</v>
      </c>
      <c r="F16" s="28">
        <v>4</v>
      </c>
      <c r="G16" s="5">
        <f t="shared" si="0"/>
        <v>483.09</v>
      </c>
    </row>
    <row r="17" spans="1:12" ht="45" x14ac:dyDescent="0.25">
      <c r="A17" s="25" t="s">
        <v>46</v>
      </c>
      <c r="B17" s="53" t="s">
        <v>47</v>
      </c>
      <c r="C17" s="54"/>
      <c r="D17" s="28" t="s">
        <v>48</v>
      </c>
      <c r="E17" s="5">
        <v>1730</v>
      </c>
      <c r="F17" s="28">
        <v>4</v>
      </c>
      <c r="G17" s="5">
        <f t="shared" si="0"/>
        <v>432.5</v>
      </c>
    </row>
    <row r="18" spans="1:12" ht="60" x14ac:dyDescent="0.25">
      <c r="A18" s="25" t="s">
        <v>49</v>
      </c>
      <c r="B18" s="53" t="s">
        <v>50</v>
      </c>
      <c r="C18" s="54"/>
      <c r="D18" s="28" t="s">
        <v>51</v>
      </c>
      <c r="E18" s="5">
        <v>1481.22</v>
      </c>
      <c r="F18" s="28">
        <v>4</v>
      </c>
      <c r="G18" s="5">
        <f t="shared" si="0"/>
        <v>370.3</v>
      </c>
    </row>
    <row r="19" spans="1:12" ht="45" x14ac:dyDescent="0.25">
      <c r="A19" s="25" t="s">
        <v>52</v>
      </c>
      <c r="B19" s="53" t="s">
        <v>53</v>
      </c>
      <c r="C19" s="54"/>
      <c r="D19" s="29" t="s">
        <v>51</v>
      </c>
      <c r="E19" s="5">
        <v>1481.22</v>
      </c>
      <c r="F19" s="28">
        <v>4</v>
      </c>
      <c r="G19" s="5">
        <f t="shared" si="0"/>
        <v>370.3</v>
      </c>
    </row>
    <row r="20" spans="1:12" ht="45" x14ac:dyDescent="0.25">
      <c r="A20" s="25" t="s">
        <v>46</v>
      </c>
      <c r="B20" s="53" t="s">
        <v>54</v>
      </c>
      <c r="C20" s="54"/>
      <c r="D20" s="28" t="s">
        <v>48</v>
      </c>
      <c r="E20" s="5">
        <v>1730</v>
      </c>
      <c r="F20" s="28">
        <v>4</v>
      </c>
      <c r="G20" s="5">
        <f t="shared" si="0"/>
        <v>432.5</v>
      </c>
    </row>
    <row r="21" spans="1:12" ht="45" x14ac:dyDescent="0.25">
      <c r="A21" s="25" t="s">
        <v>55</v>
      </c>
      <c r="B21" s="53" t="s">
        <v>54</v>
      </c>
      <c r="C21" s="54"/>
      <c r="D21" s="28" t="s">
        <v>48</v>
      </c>
      <c r="E21" s="5">
        <v>346</v>
      </c>
      <c r="F21" s="28">
        <v>0.8</v>
      </c>
      <c r="G21" s="5">
        <f t="shared" si="0"/>
        <v>432.5</v>
      </c>
    </row>
    <row r="22" spans="1:12" ht="75" x14ac:dyDescent="0.25">
      <c r="A22" s="25" t="s">
        <v>56</v>
      </c>
      <c r="B22" s="53" t="s">
        <v>57</v>
      </c>
      <c r="C22" s="54"/>
      <c r="D22" s="29" t="s">
        <v>58</v>
      </c>
      <c r="E22" s="5">
        <v>2090.1999999999998</v>
      </c>
      <c r="F22" s="28">
        <v>4</v>
      </c>
      <c r="G22" s="5">
        <f t="shared" si="0"/>
        <v>522.54999999999995</v>
      </c>
    </row>
    <row r="23" spans="1:12" ht="45" x14ac:dyDescent="0.25">
      <c r="A23" s="25" t="s">
        <v>59</v>
      </c>
      <c r="B23" s="53" t="s">
        <v>60</v>
      </c>
      <c r="C23" s="54"/>
      <c r="D23" s="28" t="s">
        <v>61</v>
      </c>
      <c r="E23" s="5">
        <v>1529</v>
      </c>
      <c r="F23" s="28">
        <v>4</v>
      </c>
      <c r="G23" s="5">
        <f t="shared" si="0"/>
        <v>382.25</v>
      </c>
    </row>
    <row r="24" spans="1:12" ht="45" x14ac:dyDescent="0.25">
      <c r="A24" s="25" t="s">
        <v>62</v>
      </c>
      <c r="B24" s="53" t="s">
        <v>60</v>
      </c>
      <c r="C24" s="54"/>
      <c r="D24" s="28" t="s">
        <v>61</v>
      </c>
      <c r="E24" s="5">
        <v>305.8</v>
      </c>
      <c r="F24" s="28">
        <v>0.8</v>
      </c>
      <c r="G24" s="5">
        <f t="shared" si="0"/>
        <v>382.25</v>
      </c>
    </row>
    <row r="25" spans="1:12" ht="45" x14ac:dyDescent="0.25">
      <c r="A25" s="25" t="s">
        <v>63</v>
      </c>
      <c r="B25" s="53" t="s">
        <v>64</v>
      </c>
      <c r="C25" s="54"/>
      <c r="D25" s="28" t="s">
        <v>65</v>
      </c>
      <c r="E25" s="5">
        <v>965.98</v>
      </c>
      <c r="F25" s="28">
        <v>2.4000000000000004</v>
      </c>
      <c r="G25" s="5">
        <f t="shared" si="0"/>
        <v>402.49</v>
      </c>
    </row>
    <row r="26" spans="1:12" ht="60" x14ac:dyDescent="0.25">
      <c r="A26" s="25" t="s">
        <v>66</v>
      </c>
      <c r="B26" s="53" t="s">
        <v>67</v>
      </c>
      <c r="C26" s="54"/>
      <c r="D26" s="28" t="s">
        <v>65</v>
      </c>
      <c r="E26" s="5">
        <v>1158</v>
      </c>
      <c r="F26" s="28">
        <v>2.4000000000000004</v>
      </c>
      <c r="G26" s="5">
        <f t="shared" si="0"/>
        <v>482.5</v>
      </c>
    </row>
    <row r="27" spans="1:12" ht="45" x14ac:dyDescent="0.25">
      <c r="A27" s="25" t="s">
        <v>68</v>
      </c>
      <c r="B27" s="53" t="s">
        <v>69</v>
      </c>
      <c r="C27" s="54"/>
      <c r="D27" s="28" t="s">
        <v>58</v>
      </c>
      <c r="E27" s="5">
        <v>2125.17</v>
      </c>
      <c r="F27" s="28">
        <v>4</v>
      </c>
      <c r="G27" s="5">
        <f t="shared" si="0"/>
        <v>531.29</v>
      </c>
    </row>
    <row r="28" spans="1:12" ht="45" x14ac:dyDescent="0.25">
      <c r="A28" s="25" t="s">
        <v>70</v>
      </c>
      <c r="B28" s="53" t="s">
        <v>71</v>
      </c>
      <c r="C28" s="54"/>
      <c r="D28" s="28" t="s">
        <v>58</v>
      </c>
      <c r="E28" s="5">
        <v>366.33</v>
      </c>
      <c r="F28" s="28">
        <v>0.8</v>
      </c>
      <c r="G28" s="5">
        <f t="shared" si="0"/>
        <v>457.91</v>
      </c>
    </row>
    <row r="29" spans="1:12" ht="15" customHeight="1" x14ac:dyDescent="0.25">
      <c r="A29" s="40" t="s">
        <v>5</v>
      </c>
      <c r="B29" s="41"/>
      <c r="C29" s="41"/>
      <c r="D29" s="41"/>
      <c r="E29" s="41"/>
      <c r="F29" s="42"/>
      <c r="G29" s="10">
        <f>MIN(G13:G28)</f>
        <v>342.64</v>
      </c>
    </row>
    <row r="30" spans="1:12" ht="15" customHeight="1" x14ac:dyDescent="0.25">
      <c r="A30" s="52" t="s">
        <v>7</v>
      </c>
      <c r="B30" s="52"/>
      <c r="C30" s="52"/>
      <c r="D30" s="52"/>
      <c r="E30" s="52"/>
      <c r="F30" s="52"/>
      <c r="G30" s="52"/>
    </row>
    <row r="31" spans="1:12" ht="15" customHeight="1" x14ac:dyDescent="0.25">
      <c r="A31" s="52" t="s">
        <v>6</v>
      </c>
      <c r="B31" s="52"/>
      <c r="C31" s="52"/>
      <c r="D31" s="52"/>
      <c r="E31" s="52"/>
      <c r="F31" s="52"/>
      <c r="G31" s="52"/>
    </row>
    <row r="32" spans="1:12" s="14" customFormat="1" ht="92.25" customHeight="1" x14ac:dyDescent="0.25">
      <c r="A32" s="7" t="s">
        <v>2</v>
      </c>
      <c r="B32" s="53" t="s">
        <v>24</v>
      </c>
      <c r="C32" s="74"/>
      <c r="D32" s="71"/>
      <c r="E32" s="2" t="s">
        <v>25</v>
      </c>
      <c r="F32" s="26" t="s">
        <v>33</v>
      </c>
      <c r="G32" s="7" t="s">
        <v>1</v>
      </c>
      <c r="H32" s="11"/>
      <c r="I32" s="11"/>
      <c r="J32" s="12"/>
      <c r="K32" s="12"/>
      <c r="L32" s="13"/>
    </row>
    <row r="33" spans="1:12" s="14" customFormat="1" ht="30" x14ac:dyDescent="0.25">
      <c r="A33" s="25" t="s">
        <v>74</v>
      </c>
      <c r="B33" s="33" t="s">
        <v>73</v>
      </c>
      <c r="C33" s="34"/>
      <c r="D33" s="35"/>
      <c r="E33" s="5">
        <v>1790.51</v>
      </c>
      <c r="F33" s="4">
        <v>4</v>
      </c>
      <c r="G33" s="5">
        <f>ROUNDDOWN(E33/F33,2)</f>
        <v>447.62</v>
      </c>
      <c r="H33" s="11"/>
      <c r="I33" s="11"/>
      <c r="J33" s="12"/>
      <c r="K33" s="12"/>
      <c r="L33" s="15"/>
    </row>
    <row r="34" spans="1:12" s="14" customFormat="1" ht="30" x14ac:dyDescent="0.25">
      <c r="A34" s="25" t="s">
        <v>79</v>
      </c>
      <c r="B34" s="36"/>
      <c r="C34" s="37"/>
      <c r="D34" s="38"/>
      <c r="E34" s="5">
        <v>1834.5</v>
      </c>
      <c r="F34" s="4">
        <v>4</v>
      </c>
      <c r="G34" s="5">
        <f>ROUNDDOWN(E34/F34,2)</f>
        <v>458.62</v>
      </c>
      <c r="H34" s="11"/>
      <c r="I34" s="11"/>
      <c r="J34" s="12"/>
      <c r="K34" s="12"/>
      <c r="L34" s="15"/>
    </row>
    <row r="35" spans="1:12" s="14" customFormat="1" ht="45.75" customHeight="1" x14ac:dyDescent="0.25">
      <c r="A35" s="25" t="s">
        <v>76</v>
      </c>
      <c r="B35" s="43" t="s">
        <v>75</v>
      </c>
      <c r="C35" s="43"/>
      <c r="D35" s="43"/>
      <c r="E35" s="5">
        <v>1481.22</v>
      </c>
      <c r="F35" s="4">
        <v>4</v>
      </c>
      <c r="G35" s="5">
        <f>ROUNDDOWN(E35/F35,2)</f>
        <v>370.3</v>
      </c>
      <c r="H35" s="11"/>
      <c r="I35" s="11"/>
      <c r="J35" s="12"/>
      <c r="K35" s="12"/>
      <c r="L35" s="15"/>
    </row>
    <row r="36" spans="1:12" s="14" customFormat="1" ht="49.5" customHeight="1" x14ac:dyDescent="0.25">
      <c r="A36" s="25" t="s">
        <v>78</v>
      </c>
      <c r="B36" s="75" t="s">
        <v>77</v>
      </c>
      <c r="C36" s="76"/>
      <c r="D36" s="77"/>
      <c r="E36" s="5">
        <v>1649.2</v>
      </c>
      <c r="F36" s="4">
        <v>4</v>
      </c>
      <c r="G36" s="5">
        <f t="shared" ref="G36" si="1">ROUNDDOWN(E36/F36,2)</f>
        <v>412.3</v>
      </c>
      <c r="H36" s="16"/>
      <c r="I36" s="16"/>
      <c r="J36" s="16"/>
      <c r="K36" s="16"/>
    </row>
    <row r="37" spans="1:12" s="14" customFormat="1" ht="19.5" customHeight="1" x14ac:dyDescent="0.25">
      <c r="A37" s="40" t="s">
        <v>5</v>
      </c>
      <c r="B37" s="41"/>
      <c r="C37" s="41"/>
      <c r="D37" s="41"/>
      <c r="E37" s="41"/>
      <c r="F37" s="42"/>
      <c r="G37" s="10">
        <f>MIN(G33:G36)</f>
        <v>370.3</v>
      </c>
    </row>
    <row r="38" spans="1:12" ht="18.75" customHeight="1" x14ac:dyDescent="0.25">
      <c r="A38" s="40" t="s">
        <v>36</v>
      </c>
      <c r="B38" s="41"/>
      <c r="C38" s="41"/>
      <c r="D38" s="79"/>
      <c r="E38" s="79"/>
      <c r="F38" s="79"/>
      <c r="G38" s="80"/>
    </row>
    <row r="39" spans="1:12" s="14" customFormat="1" ht="87.75" customHeight="1" x14ac:dyDescent="0.25">
      <c r="A39" s="27" t="s">
        <v>2</v>
      </c>
      <c r="B39" s="53" t="s">
        <v>24</v>
      </c>
      <c r="C39" s="74"/>
      <c r="D39" s="71"/>
      <c r="E39" s="2" t="s">
        <v>25</v>
      </c>
      <c r="F39" s="26" t="s">
        <v>33</v>
      </c>
      <c r="G39" s="27" t="s">
        <v>1</v>
      </c>
      <c r="H39" s="11"/>
      <c r="I39" s="11"/>
      <c r="J39" s="12"/>
      <c r="K39" s="12"/>
      <c r="L39" s="13"/>
    </row>
    <row r="40" spans="1:12" s="14" customFormat="1" ht="45.75" customHeight="1" x14ac:dyDescent="0.25">
      <c r="A40" s="25" t="s">
        <v>72</v>
      </c>
      <c r="B40" s="39" t="s">
        <v>37</v>
      </c>
      <c r="C40" s="39"/>
      <c r="D40" s="39"/>
      <c r="E40" s="5">
        <v>1158</v>
      </c>
      <c r="F40" s="4">
        <v>2.4</v>
      </c>
      <c r="G40" s="5">
        <f>ROUNDDOWN(E40/F40,2)</f>
        <v>482.5</v>
      </c>
      <c r="H40" s="11"/>
      <c r="I40" s="11"/>
      <c r="J40" s="12"/>
      <c r="K40" s="12"/>
      <c r="L40" s="15"/>
    </row>
    <row r="41" spans="1:12" s="14" customFormat="1" ht="16.5" customHeight="1" x14ac:dyDescent="0.25">
      <c r="A41" s="40" t="s">
        <v>35</v>
      </c>
      <c r="B41" s="41"/>
      <c r="C41" s="41"/>
      <c r="D41" s="41"/>
      <c r="E41" s="41"/>
      <c r="F41" s="42"/>
      <c r="G41" s="10">
        <f>MIN(G40:G40)</f>
        <v>482.5</v>
      </c>
    </row>
    <row r="42" spans="1:12" s="18" customFormat="1" ht="22.9" customHeight="1" x14ac:dyDescent="0.25">
      <c r="A42" s="49" t="s">
        <v>4</v>
      </c>
      <c r="B42" s="50"/>
      <c r="C42" s="50"/>
      <c r="D42" s="50"/>
      <c r="E42" s="50"/>
      <c r="F42" s="51"/>
      <c r="G42" s="17">
        <f>MIN(G37,G41)</f>
        <v>370.3</v>
      </c>
    </row>
    <row r="43" spans="1:12" ht="22.15" customHeight="1" x14ac:dyDescent="0.25">
      <c r="A43" s="78" t="s">
        <v>3</v>
      </c>
      <c r="B43" s="78"/>
      <c r="C43" s="78"/>
      <c r="D43" s="78"/>
      <c r="E43" s="78"/>
      <c r="F43" s="78"/>
      <c r="G43" s="78"/>
    </row>
    <row r="44" spans="1:12" ht="93.75" customHeight="1" x14ac:dyDescent="0.25">
      <c r="A44" s="7" t="s">
        <v>2</v>
      </c>
      <c r="B44" s="39" t="s">
        <v>26</v>
      </c>
      <c r="C44" s="39"/>
      <c r="D44" s="2" t="s">
        <v>25</v>
      </c>
      <c r="E44" s="26" t="s">
        <v>33</v>
      </c>
      <c r="F44" s="26" t="s">
        <v>34</v>
      </c>
      <c r="G44" s="7" t="s">
        <v>1</v>
      </c>
    </row>
    <row r="45" spans="1:12" ht="60" customHeight="1" x14ac:dyDescent="0.25">
      <c r="A45" s="81" t="s">
        <v>84</v>
      </c>
      <c r="B45" s="82" t="s">
        <v>85</v>
      </c>
      <c r="C45" s="83"/>
      <c r="D45" s="84">
        <v>1752.37</v>
      </c>
      <c r="E45" s="30">
        <v>4</v>
      </c>
      <c r="F45" s="31">
        <v>1768</v>
      </c>
      <c r="G45" s="5">
        <f t="shared" ref="G45:G56" si="2">ROUNDDOWN(D45/E45,2)</f>
        <v>438.09</v>
      </c>
    </row>
    <row r="46" spans="1:12" ht="60" customHeight="1" x14ac:dyDescent="0.25">
      <c r="A46" s="85" t="s">
        <v>86</v>
      </c>
      <c r="B46" s="82" t="s">
        <v>85</v>
      </c>
      <c r="C46" s="83"/>
      <c r="D46" s="84">
        <v>1752.37</v>
      </c>
      <c r="E46" s="30">
        <v>4</v>
      </c>
      <c r="F46" s="31">
        <v>952</v>
      </c>
      <c r="G46" s="5">
        <f t="shared" si="2"/>
        <v>438.09</v>
      </c>
    </row>
    <row r="47" spans="1:12" ht="60" customHeight="1" x14ac:dyDescent="0.25">
      <c r="A47" s="81" t="s">
        <v>84</v>
      </c>
      <c r="B47" s="82" t="s">
        <v>87</v>
      </c>
      <c r="C47" s="83"/>
      <c r="D47" s="84">
        <v>1743.6</v>
      </c>
      <c r="E47" s="30">
        <v>4</v>
      </c>
      <c r="F47" s="31">
        <v>1100</v>
      </c>
      <c r="G47" s="5">
        <f t="shared" si="2"/>
        <v>435.9</v>
      </c>
    </row>
    <row r="48" spans="1:12" ht="60" customHeight="1" x14ac:dyDescent="0.25">
      <c r="A48" s="85" t="s">
        <v>86</v>
      </c>
      <c r="B48" s="82" t="s">
        <v>87</v>
      </c>
      <c r="C48" s="83"/>
      <c r="D48" s="84">
        <v>1743.6</v>
      </c>
      <c r="E48" s="30">
        <v>4</v>
      </c>
      <c r="F48" s="31">
        <v>1140</v>
      </c>
      <c r="G48" s="5">
        <f t="shared" ref="G48:G51" si="3">ROUNDDOWN(D48/E48,2)</f>
        <v>435.9</v>
      </c>
    </row>
    <row r="49" spans="1:11" ht="60" x14ac:dyDescent="0.25">
      <c r="A49" s="81" t="s">
        <v>84</v>
      </c>
      <c r="B49" s="82" t="s">
        <v>88</v>
      </c>
      <c r="C49" s="83"/>
      <c r="D49" s="84">
        <v>1863.64</v>
      </c>
      <c r="E49" s="30">
        <v>4</v>
      </c>
      <c r="F49" s="31">
        <v>192</v>
      </c>
      <c r="G49" s="5">
        <f t="shared" si="3"/>
        <v>465.91</v>
      </c>
    </row>
    <row r="50" spans="1:11" ht="60" x14ac:dyDescent="0.25">
      <c r="A50" s="81" t="s">
        <v>84</v>
      </c>
      <c r="B50" s="82" t="s">
        <v>89</v>
      </c>
      <c r="C50" s="83"/>
      <c r="D50" s="84">
        <v>1863.64</v>
      </c>
      <c r="E50" s="30">
        <v>4</v>
      </c>
      <c r="F50" s="31">
        <v>192</v>
      </c>
      <c r="G50" s="5">
        <f t="shared" si="3"/>
        <v>465.91</v>
      </c>
    </row>
    <row r="51" spans="1:11" ht="60" x14ac:dyDescent="0.25">
      <c r="A51" s="85" t="s">
        <v>86</v>
      </c>
      <c r="B51" s="82" t="s">
        <v>90</v>
      </c>
      <c r="C51" s="83"/>
      <c r="D51" s="84">
        <v>1772.73</v>
      </c>
      <c r="E51" s="30">
        <v>4</v>
      </c>
      <c r="F51" s="31">
        <v>204</v>
      </c>
      <c r="G51" s="5">
        <f t="shared" si="3"/>
        <v>443.18</v>
      </c>
    </row>
    <row r="52" spans="1:11" ht="30" x14ac:dyDescent="0.25">
      <c r="A52" s="86" t="s">
        <v>91</v>
      </c>
      <c r="B52" s="82" t="s">
        <v>92</v>
      </c>
      <c r="C52" s="83"/>
      <c r="D52" s="84">
        <v>1506</v>
      </c>
      <c r="E52" s="30">
        <v>4</v>
      </c>
      <c r="F52" s="31">
        <v>133</v>
      </c>
      <c r="G52" s="5">
        <f t="shared" ref="G52:G53" si="4">ROUNDDOWN(D52/E52,2)</f>
        <v>376.5</v>
      </c>
    </row>
    <row r="53" spans="1:11" ht="45" x14ac:dyDescent="0.25">
      <c r="A53" s="86" t="s">
        <v>93</v>
      </c>
      <c r="B53" s="82" t="s">
        <v>92</v>
      </c>
      <c r="C53" s="83"/>
      <c r="D53" s="84">
        <v>1506</v>
      </c>
      <c r="E53" s="30">
        <v>4</v>
      </c>
      <c r="F53" s="31">
        <v>134</v>
      </c>
      <c r="G53" s="5">
        <f t="shared" si="4"/>
        <v>376.5</v>
      </c>
    </row>
    <row r="54" spans="1:11" ht="30" customHeight="1" x14ac:dyDescent="0.25">
      <c r="A54" s="81" t="s">
        <v>94</v>
      </c>
      <c r="B54" s="82" t="s">
        <v>92</v>
      </c>
      <c r="C54" s="83"/>
      <c r="D54" s="84">
        <v>1506</v>
      </c>
      <c r="E54" s="30">
        <v>4</v>
      </c>
      <c r="F54" s="31">
        <f>99+33</f>
        <v>132</v>
      </c>
      <c r="G54" s="5">
        <f t="shared" ref="G54:G55" si="5">ROUNDDOWN(D54/E54,2)</f>
        <v>376.5</v>
      </c>
    </row>
    <row r="55" spans="1:11" ht="45" customHeight="1" x14ac:dyDescent="0.25">
      <c r="A55" s="81" t="s">
        <v>94</v>
      </c>
      <c r="B55" s="82" t="s">
        <v>92</v>
      </c>
      <c r="C55" s="83"/>
      <c r="D55" s="84">
        <v>1524.84</v>
      </c>
      <c r="E55" s="30">
        <v>4</v>
      </c>
      <c r="F55" s="31">
        <v>1</v>
      </c>
      <c r="G55" s="5">
        <f t="shared" si="5"/>
        <v>381.21</v>
      </c>
    </row>
    <row r="56" spans="1:11" ht="30" customHeight="1" x14ac:dyDescent="0.25">
      <c r="A56" s="85" t="s">
        <v>86</v>
      </c>
      <c r="B56" s="82" t="s">
        <v>95</v>
      </c>
      <c r="C56" s="83"/>
      <c r="D56" s="84">
        <v>1772.73</v>
      </c>
      <c r="E56" s="30">
        <v>4</v>
      </c>
      <c r="F56" s="31">
        <v>204</v>
      </c>
      <c r="G56" s="5">
        <f t="shared" si="2"/>
        <v>443.18</v>
      </c>
    </row>
    <row r="57" spans="1:11" ht="18" customHeight="1" x14ac:dyDescent="0.25">
      <c r="A57" s="40" t="s">
        <v>0</v>
      </c>
      <c r="B57" s="41"/>
      <c r="C57" s="41"/>
      <c r="D57" s="41"/>
      <c r="E57" s="41"/>
      <c r="F57" s="42"/>
      <c r="G57" s="1">
        <f>ROUNDDOWN(SUMPRODUCT(G45:G56,F45:F56)/SUM(F45:F56),2)</f>
        <v>435.36</v>
      </c>
    </row>
    <row r="58" spans="1:11" ht="34.15" customHeight="1" x14ac:dyDescent="0.25">
      <c r="A58" s="72" t="s">
        <v>28</v>
      </c>
      <c r="B58" s="73"/>
      <c r="C58" s="73"/>
      <c r="D58" s="73"/>
      <c r="E58" s="73"/>
      <c r="F58" s="73"/>
      <c r="G58" s="73"/>
      <c r="K58" s="19"/>
    </row>
    <row r="59" spans="1:11" ht="30" x14ac:dyDescent="0.25">
      <c r="A59" s="8" t="s">
        <v>29</v>
      </c>
      <c r="B59" s="8" t="s">
        <v>30</v>
      </c>
      <c r="C59" s="8" t="s">
        <v>18</v>
      </c>
      <c r="D59" s="53" t="s">
        <v>31</v>
      </c>
      <c r="E59" s="66"/>
      <c r="F59" s="67"/>
      <c r="G59" s="8" t="s">
        <v>31</v>
      </c>
    </row>
    <row r="60" spans="1:11" ht="36.75" customHeight="1" x14ac:dyDescent="0.25">
      <c r="A60" s="21" t="s">
        <v>82</v>
      </c>
      <c r="B60" s="22" t="s">
        <v>83</v>
      </c>
      <c r="C60" s="20" t="s">
        <v>32</v>
      </c>
      <c r="D60" s="68">
        <v>404.51499999999999</v>
      </c>
      <c r="E60" s="69"/>
      <c r="F60" s="70"/>
      <c r="G60" s="5">
        <f>ROUND(D60,2)</f>
        <v>404.52</v>
      </c>
    </row>
  </sheetData>
  <mergeCells count="60">
    <mergeCell ref="B56:C56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51:C51"/>
    <mergeCell ref="B27:C27"/>
    <mergeCell ref="B28:C28"/>
    <mergeCell ref="B22:C22"/>
    <mergeCell ref="B23:C23"/>
    <mergeCell ref="B24:C24"/>
    <mergeCell ref="B25:C25"/>
    <mergeCell ref="B26:C26"/>
    <mergeCell ref="D59:F59"/>
    <mergeCell ref="D60:F60"/>
    <mergeCell ref="B12:C12"/>
    <mergeCell ref="A58:G58"/>
    <mergeCell ref="B32:D32"/>
    <mergeCell ref="B36:D36"/>
    <mergeCell ref="A57:F57"/>
    <mergeCell ref="A42:F42"/>
    <mergeCell ref="A43:G43"/>
    <mergeCell ref="B44:C44"/>
    <mergeCell ref="A38:G38"/>
    <mergeCell ref="B45:C45"/>
    <mergeCell ref="A31:G31"/>
    <mergeCell ref="B39:D39"/>
    <mergeCell ref="B19:C19"/>
    <mergeCell ref="B20:C20"/>
    <mergeCell ref="B21:C21"/>
    <mergeCell ref="B15:C15"/>
    <mergeCell ref="B16:C16"/>
    <mergeCell ref="B17:C17"/>
    <mergeCell ref="B18:C18"/>
    <mergeCell ref="A4:G4"/>
    <mergeCell ref="A5:E5"/>
    <mergeCell ref="F5:G5"/>
    <mergeCell ref="A6:E6"/>
    <mergeCell ref="F6:G6"/>
    <mergeCell ref="D1:G1"/>
    <mergeCell ref="B33:D34"/>
    <mergeCell ref="B40:D40"/>
    <mergeCell ref="A41:F41"/>
    <mergeCell ref="B35:D35"/>
    <mergeCell ref="A37:F37"/>
    <mergeCell ref="A7:G7"/>
    <mergeCell ref="A8:B8"/>
    <mergeCell ref="A9:B9"/>
    <mergeCell ref="A10:G10"/>
    <mergeCell ref="A11:G11"/>
    <mergeCell ref="A29:F29"/>
    <mergeCell ref="A30:G30"/>
    <mergeCell ref="B13:C13"/>
    <mergeCell ref="B14:C14"/>
    <mergeCell ref="A3:G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2018-04-27T07:24:33Z</cp:lastPrinted>
  <dcterms:created xsi:type="dcterms:W3CDTF">2018-04-09T06:40:37Z</dcterms:created>
  <dcterms:modified xsi:type="dcterms:W3CDTF">2019-06-10T08:40:20Z</dcterms:modified>
</cp:coreProperties>
</file>