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Закупки 2025\01_ДГЗ\012-015 Задание 4 ВИЧ Ахмедова\015_Эфавиренз\Редакция 1\Документы на отправку\"/>
    </mc:Choice>
  </mc:AlternateContent>
  <bookViews>
    <workbookView xWindow="0" yWindow="0" windowWidth="15000" windowHeight="11145"/>
  </bookViews>
  <sheets>
    <sheet name="ЖНВЛП" sheetId="1" r:id="rId1"/>
  </sheets>
  <definedNames>
    <definedName name="_xlnm.Print_Area" localSheetId="0">ЖНВЛП!$A$1:$G$96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G87" i="1"/>
  <c r="G86" i="1"/>
  <c r="G82" i="1"/>
  <c r="G76" i="1"/>
  <c r="G75" i="1"/>
  <c r="G50" i="1"/>
  <c r="E7" i="1"/>
  <c r="G49" i="1" l="1"/>
  <c r="G91" i="1" l="1"/>
  <c r="G90" i="1"/>
  <c r="G48" i="1" l="1"/>
  <c r="G47" i="1"/>
  <c r="G46" i="1" l="1"/>
  <c r="G85" i="1" l="1"/>
  <c r="G74" i="1" l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81" i="1" l="1"/>
  <c r="G80" i="1" l="1"/>
  <c r="G7" i="1" l="1"/>
  <c r="F4" i="1" s="1"/>
</calcChain>
</file>

<file path=xl/sharedStrings.xml><?xml version="1.0" encoding="utf-8"?>
<sst xmlns="http://schemas.openxmlformats.org/spreadsheetml/2006/main" count="308" uniqueCount="133">
  <si>
    <t>Цена за единицу 
без НДС и оптовой надбавки, 
руб.</t>
  </si>
  <si>
    <t>МНН (торговое наименование), форма выпуска, лекарственная форма, дозировка</t>
  </si>
  <si>
    <t>3. Расчет средневзвешенной цены на основании всех заключенных заказчиком государственных контрактов</t>
  </si>
  <si>
    <t>Минимальная цена за единицу лекарственного препарата</t>
  </si>
  <si>
    <t>2.2 Информация, полученная по запросу заказчика</t>
  </si>
  <si>
    <t>2.1 Информация, полученная из Реестра контрактов</t>
  </si>
  <si>
    <t>2. Метод сопоставимых рыночных цен (ч.2 - 6 ст. 22 44-ФЗ)</t>
  </si>
  <si>
    <t>Цена за единицу измерения
без НДС, 
руб.</t>
  </si>
  <si>
    <t xml:space="preserve">Предельная цена за упаковку
без НДС,
руб. </t>
  </si>
  <si>
    <t>№ РУ</t>
  </si>
  <si>
    <t>Владелец РУ/производитель/упаковщик/ Выпускающий контроль</t>
  </si>
  <si>
    <t>1.Метод тарифный (ч. 8 ст. 22 44-ФЗ)</t>
  </si>
  <si>
    <t>Расчет цены за единицу закупаемого лекарственного препарата</t>
  </si>
  <si>
    <t>Цена за единицу 
с НДС и оптовой надбавкой,
 руб.</t>
  </si>
  <si>
    <t>Оптовая надбавка</t>
  </si>
  <si>
    <t>Минимальная цена за единицу 
без НДС и оптовой надбавки, 
руб.</t>
  </si>
  <si>
    <t>Количество закупаемых единиц</t>
  </si>
  <si>
    <t>Единица измерения</t>
  </si>
  <si>
    <t>Основные характеристики объекта закупки</t>
  </si>
  <si>
    <t>Расчет НМЦК</t>
  </si>
  <si>
    <t xml:space="preserve">Начальная (максимальная) цена контракта (далее - НМЦК) </t>
  </si>
  <si>
    <t>Дата подготовки обоснования НМЦК</t>
  </si>
  <si>
    <t>Поставка лекарственного препарата для медицинского применения</t>
  </si>
  <si>
    <t>Количество товара в единицах измерения в упаковке</t>
  </si>
  <si>
    <t>4. Использование цены, которая рассчитывается автоматически в единой государственной информационной системе в сфере здравоохранения (далее - референтная цена)</t>
  </si>
  <si>
    <t>Источник информации 
(номер сведений о контракте (реестровой записи);
ссылка на страницу в сети Интернет из Реестра контрактов http://zakupki.gov.ru/)</t>
  </si>
  <si>
    <t>Цена по ГК за упаковку, 
без НДС и оптовой надбавки, 
руб.</t>
  </si>
  <si>
    <t>В соответствии с пунктом 6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лекарственных препаратов для медицинского применения, утвержденного приказом Минздрава России от 19.12.2019 № 1064н, референтная цена не применяется до размещения соответствующих данных в единой информационной системе в сфере закупок.</t>
  </si>
  <si>
    <t>Минимальная цена за единицу лекарственного препарата (метод сопоставимых рыночных цен)</t>
  </si>
  <si>
    <t>шт (таблетка)</t>
  </si>
  <si>
    <t>Эфавиренз, 600 мг</t>
  </si>
  <si>
    <t>Эфавиренз, 300 мг</t>
  </si>
  <si>
    <t>Минимальная цена за единицу лекарственного препарата (600 мг)</t>
  </si>
  <si>
    <t>Минимальная цена за единицу лекарственного препарата (2 по 300 мг)</t>
  </si>
  <si>
    <t xml:space="preserve">Вл.Хетеро Лабс Лимитед, Индия; Вып.к.Перв.Уп.Втор.Уп.Пр.ООО "МАКИЗ-ФАРМА", Россия; </t>
  </si>
  <si>
    <t>ЛП-002511</t>
  </si>
  <si>
    <t>ЛП-002554</t>
  </si>
  <si>
    <t xml:space="preserve">Вл.Акционерное общество "Фармасинтез" (АО "Фармасинтез"), Россия (3810023308); Вып.к.Перв.Уп.Втор.Уп.Пр.ООО "Фармасинтез-Тюмень", Россия (7203332653); </t>
  </si>
  <si>
    <t xml:space="preserve">Вл.Общество с ограниченной ответственностью "АРС", Россия; Вып.к.Перв.Уп.Втор.Уп.Пр.Ларк Лабораториз (И) Лтд, Индия; </t>
  </si>
  <si>
    <t>ЛП-002993</t>
  </si>
  <si>
    <t xml:space="preserve">Вл.Общество с ограниченной ответственностью "АРС", Россия; Вып.к.Перв.Уп.Втор.Уп.Пр.Общество с ограниченной ответственностью "АРС" (ООО "АРС"), Россия; </t>
  </si>
  <si>
    <t xml:space="preserve">Вл.Общество с ограниченной ответственностью "Нанолек" (ООО "Нанолек"), Россия (7701917006); Вып.к.Перв.Уп.Втор.Уп.Пр.Общество с ограниченной ответственностью "Нанолек" (ООО "Нанолек"), Россия (7701917006); </t>
  </si>
  <si>
    <t>ЛП-004056</t>
  </si>
  <si>
    <t xml:space="preserve">Вл.Вып.к.Перв.Уп.Втор.Уп.Пр.ЗАО "Канонфарма продакшн", Россия; </t>
  </si>
  <si>
    <t>ЛП-004484</t>
  </si>
  <si>
    <t xml:space="preserve">Вл.Вып.к.Перв.Уп.Втор.Уп.Пр.Закрытое акционерное общество "Канонфарма продакшн" (ЗАО "Канонфарма продакшн"), Россия (5050026081); </t>
  </si>
  <si>
    <t xml:space="preserve">Вл.Вып.к.Перв.Уп.Втор.Уп.Пр.Общество с ограниченной ответственностью "Технология лекарств" (ООО "Технология лекарств"), Россия (5047082270); </t>
  </si>
  <si>
    <t>ЛП-005142</t>
  </si>
  <si>
    <t xml:space="preserve">Вл.Общество с ограниченной ответственностью "Технология лекарств" (ООО "Технология лекарств"), Россия (5047082270); Вып.к.Перв.Уп.Втор.Уп.Пр.Акционерное общество "Р-Фарм" (АО "Р-Фарм"), Россия (7726311464); </t>
  </si>
  <si>
    <t xml:space="preserve">Вл.Общество с ограниченной ответственностью "МБА-групп", Россия (7724747255); Вып.к.Перв.Уп.Втор.Уп.Пр.ООО "АМЕДАРТ", Россия (7705904720); </t>
  </si>
  <si>
    <t>ЛП-006840</t>
  </si>
  <si>
    <t xml:space="preserve">Вл.Общество с ограниченной ответственностью "Атолл" (ООО "Атолл"), Россия (6345021323); Вып.к.Перв.Уп.Втор.Уп.Пр.Общество с ограниченной ответственностью "Озон" (ООО "Озон"), Россия (6345002063); </t>
  </si>
  <si>
    <t>ЛП-007293</t>
  </si>
  <si>
    <t xml:space="preserve">Вл.Общество с ограниченной ответственностью  "ПРОМОМЕД РУС" (ООО "ПРОМОМЕД РУС"), Россия (7701379527); Вып.к.Перв.Уп.Втор.Уп.Пр.Акционерное Общество "Биохимик"  (АО "Биохимик"), Россия (1325030352); </t>
  </si>
  <si>
    <t>ЛП-008176</t>
  </si>
  <si>
    <t xml:space="preserve">Вл.Вып.к.Перв.Уп.Втор.Уп.Пр.Общество с ограниченной ответственностью "Эдвансд Фармасьютикалс" (ООО "Эдвансд Фарма"), Россия (3120099445); </t>
  </si>
  <si>
    <t>ЛП-008584</t>
  </si>
  <si>
    <t xml:space="preserve">Вл.Общество с ограниченной ответственностью "МБА-групп", Россия (7724747255); Вып.к.Перв.Уп.Втор.Уп.Пр.ООО НПО «ФармВИЛАР», Россия, Россия (4011018222); </t>
  </si>
  <si>
    <t>ЛП-007523</t>
  </si>
  <si>
    <t>Источник информации</t>
  </si>
  <si>
    <t>Цена за упаковку, 
без НДС и оптовой надбавки, 
руб.</t>
  </si>
  <si>
    <t>Цена за единицу 
без НДС и оптовой надбавки,
 руб.</t>
  </si>
  <si>
    <t>ЛП-005344</t>
  </si>
  <si>
    <r>
      <t xml:space="preserve">Обоснование начальной (максимальной) цены контракта
</t>
    </r>
    <r>
      <rPr>
        <sz val="11.5"/>
        <rFont val="Liberation Serif"/>
        <family val="1"/>
        <charset val="204"/>
      </rPr>
      <t>(ДГЗ_015_2025)</t>
    </r>
  </si>
  <si>
    <t>Эфавиренз таблетки покрытые оболочкой и/или таблетки покрытые пленочной оболочкой 600 мг*</t>
  </si>
  <si>
    <t>МНН Эфавиренз, таблетки покрытые пленочной оболочкой, 600 мг, 30 шт. - банки (1)  - пачки картонные</t>
  </si>
  <si>
    <t>Эфавиренз</t>
  </si>
  <si>
    <t>МНН Эфавиренз, таблетки, покрытые пленочной оболочкой, 600 мг, 10 шт. - упаковки ячейковые контурные (3)  - пачки картонные</t>
  </si>
  <si>
    <t xml:space="preserve">Вл.Общество с ограниченной ответственностью "Атолл" (ООО "Атолл"), Россия (6345021323); Вып.к.Перв.Уп.Втор.Уп.Пр.Общество с ограниченной ответственностью "Озон Фарм" (ООО "Озон Фарм"), Россия (6345022831); </t>
  </si>
  <si>
    <t>МНН Эфавиренз, таблетки, покрытые пленочной оболочкой, 600 мг, 90 шт. - банки (1)  - пачки картонные (для стационаров)</t>
  </si>
  <si>
    <t xml:space="preserve">Вл.Вып.к.Перв.Уп.Втор.Уп.Пр.Общество с ограниченной ответственностью "ФармКонцепт" (ООО "ФармКонцепт"), Россия (6949005941); </t>
  </si>
  <si>
    <t>МНН Эфавиренз, таблетки, покрытые пленочной оболочкой, 600 мг, 60 шт. - банки (1)  - пачки картонные (для стационаров)</t>
  </si>
  <si>
    <t>МНН Эфавиренз, таблетки, покрытые пленочной оболочкой, 600 мг, 60 шт. - банка (1)  - пачка картонная</t>
  </si>
  <si>
    <t>МНН Эфавиренз, таблетки, покрытые пленочной оболочкой, 600 мг, 90 шт. - банки (1)  - пачки картонные</t>
  </si>
  <si>
    <t>МНН Эфавиренз, таблетки, покрытые пленочной оболочкой, 600 мг, 60 шт. - банки (1)  - пачки картонные</t>
  </si>
  <si>
    <t>МНН Эфавиренз, таблетки, покрытые пленочной оболочкой, 600 мг, 30 шт. - банки (1)  - пачки картонные</t>
  </si>
  <si>
    <t>МНН Эфавиренз, таблетки покрытые пленочной оболочкой, 600 мг, 10 шт. - пачки  картонные (10)  - пачки картонные</t>
  </si>
  <si>
    <t>МНН Эфавиренз, таблетки покрытые пленочной оболочкой, 600 мг, 30 шт. - пачки  картонные (1)  - пачки картонные</t>
  </si>
  <si>
    <t xml:space="preserve">Вл.ООО "АРС", Россия; Вып.к.Перв.Уп.Втор.Уп.Пр.Общество с ограниченной ответственностью "РОЗЛЕКС ФАРМ" (ООО "РОЗЛЕКС ФАРМ"), Россия; </t>
  </si>
  <si>
    <t>МНН Эфавиренз, таблетки покрытые пленочной оболочкой, 600 мг, 10 шт. - блистеры (10)  - пачки картонные</t>
  </si>
  <si>
    <t>МНН Эфавиренз, таблетки, покрытые пленочной оболочкой, 600 мг, 10 шт. - блистер (3)  - пачки картонные</t>
  </si>
  <si>
    <t xml:space="preserve">Вл.ООО "АРС", Россия (7715748238); Вып.к.Перв.Уп.Втор.Уп.Пр.Общество с ограниченной ответственностью "РОЗЛЕКС ФАРМ" (ООО "РОЗЛЕКС ФАРМ"), Россия; </t>
  </si>
  <si>
    <t xml:space="preserve">Вл.Акционерное общество "Фармасинтез" (АО "Фармасинтез"), Россия; Вып.к.Перв.Уп.Втор.Уп.Пр.Акционерное общество "Фармасинтез" (АО "Фармасинтез"), Россия; </t>
  </si>
  <si>
    <t>Регаст</t>
  </si>
  <si>
    <t>МНН Эфавиренз, таблетки покрытые пленочной оболочкой, 600 мг, 10 шт. - упаковки ячейковые контурные (3)  - пачки картонные</t>
  </si>
  <si>
    <t>МНН Эфавиренз, таблетки покрытые пленочной оболочкой, 600 мг, 10 шт. - упаковки ячейковые контурные (6)  - пачки картонные</t>
  </si>
  <si>
    <t>Эфавиренз Канон</t>
  </si>
  <si>
    <t>МНН Эфавиренз, таблетки покрытые пленочной оболочкой, 600 мг, 60 шт. - банки (1)  - пачки картонные</t>
  </si>
  <si>
    <t>Эфавиренз-ТЛ</t>
  </si>
  <si>
    <t>МНН Эфавиренз, таблетки покрытые пленочной оболочкой, 600 мг, 30 шт. - банка (1)  - пачка  картонная</t>
  </si>
  <si>
    <t>Эфавиренз-НАНОЛЕК</t>
  </si>
  <si>
    <t>МНН Эфавиренз, таблетки, покрытые пленочной оболочкой, 600 мг, 10 шт. - контурная ячейковая  упаковка (3)  - пачка картонная</t>
  </si>
  <si>
    <t>ЭФАВИРЕНЗ</t>
  </si>
  <si>
    <t>МНН Эфавиренз, таблетки, покрытые пленочной оболочкой, 600 мг, 10 шт. - контурная ячейковая упаковка (1)  - пачка картонная</t>
  </si>
  <si>
    <t>МНН Эфавиренз, таблетки, покрытые пленочной оболочкой, 600 мг, 10 шт. - контурная ячейковая упаковка (2)  - пачка  картонная</t>
  </si>
  <si>
    <t>МНН Эфавиренз, таблетки, покрытые пленочной оболочкой, 600 мг, 10 шт. - контурная ячейковая  упаковка (6)  - пачка  картонная</t>
  </si>
  <si>
    <t>МНН Эфавиренз, таблетки, покрытые пленочной оболочкой, 600 мг, 10 шт. - контурная ячейковая  упаковка (9)  - пачка  картонная</t>
  </si>
  <si>
    <t>МНН Эфавиренз, таблетки, покрытые пленочной оболочкой, 600 мг, 100 шт. - банка (1)  - пачка картонная</t>
  </si>
  <si>
    <t>Эфавиренз-Эдвансд</t>
  </si>
  <si>
    <t>МНН Эфавиренз, таблетки, покрытые пленочной оболочкой, 600 мг, 30 шт. - банка (1)  - пачка картонная</t>
  </si>
  <si>
    <t>МНН Эфавиренз, таблетки, покрытые пленочной оболочкой, 600 мг, 10 шт. - блистер (10)  - пачка картонная</t>
  </si>
  <si>
    <t>МНН Эфавиренз, таблетки, покрытые пленочной оболочкой, 600 мг, 10 шт. - блистер (3)  - пачка картонная</t>
  </si>
  <si>
    <t>МНН Эфавиренз, таблетки, покрытые пленочной оболочкой, 300 мг, 10 шт. - упаковки ячейковые контурные (3)  - пачки картонные</t>
  </si>
  <si>
    <t>МНН Эфавиренз, таблетки, покрытые пленочной оболочкой, 300 мг, 10 шт. - упаковки ячейковые контурные (2)  - пачки картонные</t>
  </si>
  <si>
    <t>МНН Эфавиренз, таблетки, покрытые пленочной оболочкой, 300 мг, 90 шт. - банки (1)  - пачки картонные</t>
  </si>
  <si>
    <t>МНН Эфавиренз, таблетки, покрытые пленочной оболочкой, 300 мг, 60 шт. - банки (1)  - пачки картонные</t>
  </si>
  <si>
    <t>МНН Эфавиренз, таблетки, покрытые пленочной оболочкой, 300 мг, 30 шт. - банки (1)  - пачки картонные</t>
  </si>
  <si>
    <t>МНН Эфавиренз, таблетки, покрытые пленочной оболочкой, 300 мг, 10 шт. - банки (1)  - пачки картонные</t>
  </si>
  <si>
    <t>МНН Эфавиренз, таблетки покрытые пленочной оболочкой, 300 мг, 30 шт. - банки (1)  - пачки картонные</t>
  </si>
  <si>
    <t>МНН Эфавиренз, таблетки покрытые пленочной оболочкой, 300 мг, 10 шт. - упаковки ячейковые контурные (3)  - пачки картонные</t>
  </si>
  <si>
    <t>МНН Эфавиренз, таблетки, покрытые пленочной оболочкой, 300 мг, 10 шт. - контурная ячейковая  упаковка (1)  - пачка картонная</t>
  </si>
  <si>
    <t>МНН Эфавиренз, таблетки, покрытые пленочной оболочкой, 300 мг, 10 шт. - контурная ячейковая упаковка (2)  - пачка картонная</t>
  </si>
  <si>
    <t xml:space="preserve">МНН Эфавиренз, таблетки, покрытые пленочной оболочкой, 300 мг, 10 шт. - контурная ячейковая  упаковка (3)  - пачка картонная </t>
  </si>
  <si>
    <t>МНН Эфавиренз, таблетки, покрытые пленочной оболочкой, 300 мг, 10 шт. - контурная ячейковая  упаковка (6)  - пачка картонная</t>
  </si>
  <si>
    <t>МНН Эфавиренз, таблетки, покрытые пленочной оболочкой, 300 мг, 10 шт. - контурная ячейковая  упаковка (9)  - пачка картонная</t>
  </si>
  <si>
    <t>МНН Эфавиренз, таблетки, покрытые пленочной оболочкой, 300 мг, 100 шт. - банка (1)  - пачка картонная</t>
  </si>
  <si>
    <t>МНН Эфавиренз, таблетки, покрытые пленочной оболочкой, 300 мг, 30 шт. - банка (1)  - пачка картонная</t>
  </si>
  <si>
    <t>МНН Эфавиренз, таблетки, покрытые пленочной оболочкой, 300 мг, 10 шт. - блистер (10)  - пачка картонная</t>
  </si>
  <si>
    <t>МНН Эфавиренз, таблетки, покрытые пленочной оболочкой, 300 мг, 10 шт. - блистер (3)  - пачка картонная</t>
  </si>
  <si>
    <t>Торговое наименование</t>
  </si>
  <si>
    <t>№ 2254001845424000142   https://zakupki.gov.ru/epz/contract/contractCard/document-info.html?reestrNumber=2254001845424000142</t>
  </si>
  <si>
    <t>№ 1772002467124000251   https://zakupki.gov.ru/epz/contract/contractCard/document-info.html?reestrNumber=1772002467124000251</t>
  </si>
  <si>
    <t>Коммерческое предложение от 11.11.2024 3 799-ОП</t>
  </si>
  <si>
    <t>Количество товара по ГК в единицах измерения</t>
  </si>
  <si>
    <t>№ 2666001041524000104   https://zakupki.gov.ru/epz/contract/contractCard/document-info.html?reestrNumber=2666001041524000104</t>
  </si>
  <si>
    <t>*Предусмотрена возможность поставки лекарственного препарата в кратной дозировке и двойном количестве за исключением эквивалентных дозировок лекарственного препарата, предусматривающих необходимость деления твердой лекарственной формы препарата.</t>
  </si>
  <si>
    <t>Средневзвешенная цена за единицу лекарственного препарата**</t>
  </si>
  <si>
    <t>Эфавиренз (ТН-Эфавиренз-Эдвансд) таблетки покрытые
пленочной оболочкой 600 мг №30</t>
  </si>
  <si>
    <t>**Цена не принимается к учету в связи с тем, что государственный контракт от 07.02.2024 № 01622000118240000150001 заключен при соблюдении требований, установленных ст. 37 Федерального закона от 05.04.2013 № 44-ФЗ «О контрактной системе в сфере закупок товаров, работ, услуг для обеспечения государственных и муниципальных нужд» (победителем электронного аукциона от 24.01.2024 № 0162200011824000015 к поставке предложен лекарственный препарат с торговым наименованием ЭФАВИРЕНЗ (РУ № ЛП-000950) по цене, которая более чем на 25% ниже начальной (максимальной) цены контракта). 
По состоянию на текущий момент в Государственном реестре предельных отпускных цен предельная цена (без НДС) на лекарственный препарат ЭФАВИРЕНЗ (РУ № ЛП-008176) составляет 21,26 руб. за единицу.</t>
  </si>
  <si>
    <t>Эфавиренз (ТН-ЭФАВИРЕНЗ) таблетки, покрытые пленочной оболочкой 600 мг №30</t>
  </si>
  <si>
    <t>Эфавиренз (ТН-Эфавиренз) таблетки, покрытые пленочной оболочкой 600 мг №30</t>
  </si>
  <si>
    <t xml:space="preserve">Вл.Хетеро Лабс Лимитед, Индия (AAACH5506R); Вып.к.Перв.Уп.Втор.Уп.Пр.Общество с ограниченной ответственностью "МАКИЗ-ФАРМА" (ООО "МАКИЗ-ФАРМА"), Россия (7722767217); </t>
  </si>
  <si>
    <t>ЛП-№(007050)-(РГ-RU)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</si>
</sst>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_-* #,##0.00&quot;р.&quot;_-;\-* #,##0.00&quot;р.&quot;_-;_-* &quot;-&quot;??&quot;р.&quot;_-;_-@_-"/>
    <numFmt numFmtId="166" formatCode="_-* #,##0\ _₽_-;\-* #,##0\ _₽_-;_-* &quot;-&quot;??\ _₽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.5"/>
      <name val="Liberation Serif"/>
      <family val="1"/>
      <charset val="204"/>
    </font>
    <font>
      <sz val="11.5"/>
      <color theme="1"/>
      <name val="Liberation Serif"/>
      <family val="1"/>
      <charset val="204"/>
    </font>
    <font>
      <b/>
      <sz val="11.5"/>
      <name val="Liberation Serif"/>
      <family val="1"/>
      <charset val="204"/>
    </font>
    <font>
      <b/>
      <sz val="11.5"/>
      <color theme="1"/>
      <name val="Liberation Serif"/>
      <family val="1"/>
      <charset val="204"/>
    </font>
    <font>
      <b/>
      <sz val="11.5"/>
      <color rgb="FFFF0000"/>
      <name val="Liberation Serif"/>
      <family val="1"/>
      <charset val="204"/>
    </font>
    <font>
      <sz val="1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b/>
      <sz val="1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horizontal="center" vertical="center"/>
    </xf>
    <xf numFmtId="165" fontId="3" fillId="0" borderId="1" xfId="2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165" fontId="5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10" fontId="3" fillId="0" borderId="1" xfId="3" applyNumberFormat="1" applyFont="1" applyFill="1" applyBorder="1" applyAlignment="1">
      <alignment horizontal="center" vertical="center" wrapText="1"/>
    </xf>
    <xf numFmtId="165" fontId="5" fillId="0" borderId="1" xfId="2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center" vertical="center"/>
    </xf>
    <xf numFmtId="165" fontId="11" fillId="0" borderId="1" xfId="2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right" vertical="center"/>
    </xf>
    <xf numFmtId="165" fontId="6" fillId="0" borderId="0" xfId="2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165" fontId="6" fillId="0" borderId="0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5" fontId="4" fillId="0" borderId="0" xfId="2" applyFont="1" applyFill="1" applyBorder="1" applyAlignment="1">
      <alignment horizontal="center" vertical="center"/>
    </xf>
    <xf numFmtId="165" fontId="3" fillId="0" borderId="0" xfId="2" applyFont="1" applyFill="1" applyBorder="1" applyAlignment="1">
      <alignment horizontal="right" vertical="center"/>
    </xf>
    <xf numFmtId="165" fontId="3" fillId="0" borderId="0" xfId="2" applyFont="1" applyFill="1" applyBorder="1" applyAlignment="1">
      <alignment horizontal="center" vertical="center" wrapText="1"/>
    </xf>
    <xf numFmtId="165" fontId="3" fillId="0" borderId="0" xfId="2" applyFont="1" applyFill="1" applyBorder="1" applyAlignment="1">
      <alignment horizontal="left" vertical="center" wrapText="1"/>
    </xf>
    <xf numFmtId="165" fontId="5" fillId="0" borderId="0" xfId="2" applyFont="1" applyFill="1" applyBorder="1" applyAlignment="1">
      <alignment horizontal="right" vertical="center"/>
    </xf>
    <xf numFmtId="165" fontId="4" fillId="0" borderId="1" xfId="2" applyFont="1" applyFill="1" applyBorder="1" applyAlignment="1">
      <alignment horizontal="center" vertical="center"/>
    </xf>
    <xf numFmtId="165" fontId="5" fillId="0" borderId="0" xfId="2" applyFont="1" applyFill="1" applyBorder="1" applyAlignment="1">
      <alignment horizontal="center" vertical="center"/>
    </xf>
    <xf numFmtId="165" fontId="7" fillId="0" borderId="0" xfId="2" applyFont="1" applyFill="1" applyBorder="1" applyAlignment="1">
      <alignment horizontal="center" vertical="center"/>
    </xf>
    <xf numFmtId="165" fontId="4" fillId="0" borderId="0" xfId="2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right" vertical="center" wrapText="1"/>
    </xf>
    <xf numFmtId="14" fontId="3" fillId="0" borderId="1" xfId="0" applyNumberFormat="1" applyFont="1" applyFill="1" applyBorder="1" applyAlignment="1">
      <alignment horizontal="right" vertical="center"/>
    </xf>
    <xf numFmtId="165" fontId="5" fillId="0" borderId="1" xfId="2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5">
    <cellStyle name="Гиперссылка" xfId="4" builtinId="8"/>
    <cellStyle name="Денежный" xfId="2" builtinId="4"/>
    <cellStyle name="Обычный" xfId="0" builtinId="0"/>
    <cellStyle name="Процентный" xfId="3" builtinId="5"/>
    <cellStyle name="Финансовый" xfId="1" builtinId="3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6"/>
  <sheetViews>
    <sheetView tabSelected="1" view="pageBreakPreview" zoomScale="60" zoomScaleNormal="100" workbookViewId="0">
      <selection activeCell="G68" sqref="G68"/>
    </sheetView>
  </sheetViews>
  <sheetFormatPr defaultColWidth="9.140625" defaultRowHeight="14.25" x14ac:dyDescent="0.25"/>
  <cols>
    <col min="1" max="1" width="56.7109375" style="1" customWidth="1"/>
    <col min="2" max="2" width="47.140625" style="1" customWidth="1"/>
    <col min="3" max="3" width="20.28515625" style="1" customWidth="1"/>
    <col min="4" max="4" width="12.85546875" style="1" customWidth="1"/>
    <col min="5" max="5" width="19.42578125" style="1" customWidth="1"/>
    <col min="6" max="6" width="18.85546875" style="1" customWidth="1"/>
    <col min="7" max="7" width="21.42578125" style="1" customWidth="1"/>
    <col min="8" max="8" width="20.85546875" style="1" customWidth="1"/>
    <col min="9" max="9" width="11.140625" style="1" bestFit="1" customWidth="1"/>
    <col min="10" max="10" width="10.140625" style="1" bestFit="1" customWidth="1"/>
    <col min="11" max="16384" width="9.140625" style="1"/>
  </cols>
  <sheetData>
    <row r="1" spans="1:9" ht="36.75" customHeight="1" x14ac:dyDescent="0.25">
      <c r="A1" s="48" t="s">
        <v>63</v>
      </c>
      <c r="B1" s="49"/>
      <c r="C1" s="49"/>
      <c r="D1" s="49"/>
      <c r="E1" s="49"/>
      <c r="F1" s="49"/>
      <c r="G1" s="49"/>
      <c r="H1" s="21"/>
    </row>
    <row r="2" spans="1:9" ht="14.25" customHeight="1" x14ac:dyDescent="0.25">
      <c r="A2" s="50" t="s">
        <v>22</v>
      </c>
      <c r="B2" s="50"/>
      <c r="C2" s="50"/>
      <c r="D2" s="50"/>
      <c r="E2" s="50"/>
      <c r="F2" s="50"/>
      <c r="G2" s="50"/>
      <c r="H2" s="22"/>
    </row>
    <row r="3" spans="1:9" ht="14.25" customHeight="1" x14ac:dyDescent="0.25">
      <c r="A3" s="51" t="s">
        <v>21</v>
      </c>
      <c r="B3" s="51"/>
      <c r="C3" s="51"/>
      <c r="D3" s="51"/>
      <c r="E3" s="51"/>
      <c r="F3" s="52">
        <v>45649</v>
      </c>
      <c r="G3" s="53"/>
      <c r="H3" s="23"/>
      <c r="I3" s="19"/>
    </row>
    <row r="4" spans="1:9" ht="14.25" customHeight="1" x14ac:dyDescent="0.25">
      <c r="A4" s="51" t="s">
        <v>20</v>
      </c>
      <c r="B4" s="51"/>
      <c r="C4" s="51"/>
      <c r="D4" s="51"/>
      <c r="E4" s="51"/>
      <c r="F4" s="54">
        <f>SUMPRODUCT(D7:D7,G7:G7)</f>
        <v>3091608</v>
      </c>
      <c r="G4" s="54"/>
      <c r="H4" s="24"/>
    </row>
    <row r="5" spans="1:9" ht="14.25" customHeight="1" x14ac:dyDescent="0.25">
      <c r="A5" s="49" t="s">
        <v>19</v>
      </c>
      <c r="B5" s="49"/>
      <c r="C5" s="49"/>
      <c r="D5" s="49"/>
      <c r="E5" s="49"/>
      <c r="F5" s="49"/>
      <c r="G5" s="49"/>
      <c r="H5" s="21"/>
    </row>
    <row r="6" spans="1:9" ht="76.5" customHeight="1" x14ac:dyDescent="0.25">
      <c r="A6" s="48" t="s">
        <v>18</v>
      </c>
      <c r="B6" s="48"/>
      <c r="C6" s="9" t="s">
        <v>17</v>
      </c>
      <c r="D6" s="9" t="s">
        <v>16</v>
      </c>
      <c r="E6" s="9" t="s">
        <v>15</v>
      </c>
      <c r="F6" s="9" t="s">
        <v>14</v>
      </c>
      <c r="G6" s="9" t="s">
        <v>13</v>
      </c>
      <c r="H6" s="25"/>
    </row>
    <row r="7" spans="1:9" ht="36" customHeight="1" x14ac:dyDescent="0.25">
      <c r="A7" s="59" t="s">
        <v>64</v>
      </c>
      <c r="B7" s="59"/>
      <c r="C7" s="9" t="s">
        <v>29</v>
      </c>
      <c r="D7" s="11">
        <v>280800</v>
      </c>
      <c r="E7" s="6">
        <f>MIN(G76,G87)</f>
        <v>8.7799999999999994</v>
      </c>
      <c r="F7" s="12">
        <v>0.14000000000000001</v>
      </c>
      <c r="G7" s="8">
        <f>ROUNDDOWN((E7+E7*F7)*1.1,2)</f>
        <v>11.01</v>
      </c>
      <c r="H7" s="26"/>
    </row>
    <row r="8" spans="1:9" ht="15" customHeight="1" x14ac:dyDescent="0.25">
      <c r="A8" s="49" t="s">
        <v>12</v>
      </c>
      <c r="B8" s="49"/>
      <c r="C8" s="49"/>
      <c r="D8" s="49"/>
      <c r="E8" s="49"/>
      <c r="F8" s="49"/>
      <c r="G8" s="49"/>
      <c r="H8" s="21"/>
    </row>
    <row r="9" spans="1:9" ht="15" customHeight="1" x14ac:dyDescent="0.25">
      <c r="A9" s="40" t="s">
        <v>11</v>
      </c>
      <c r="B9" s="40"/>
      <c r="C9" s="40"/>
      <c r="D9" s="40"/>
      <c r="E9" s="40"/>
      <c r="F9" s="40"/>
      <c r="G9" s="40"/>
      <c r="H9" s="27"/>
    </row>
    <row r="10" spans="1:9" ht="82.5" customHeight="1" x14ac:dyDescent="0.25">
      <c r="A10" s="9" t="s">
        <v>1</v>
      </c>
      <c r="B10" s="10" t="s">
        <v>10</v>
      </c>
      <c r="C10" s="10" t="s">
        <v>119</v>
      </c>
      <c r="D10" s="9" t="s">
        <v>9</v>
      </c>
      <c r="E10" s="9" t="s">
        <v>8</v>
      </c>
      <c r="F10" s="9" t="s">
        <v>23</v>
      </c>
      <c r="G10" s="9" t="s">
        <v>7</v>
      </c>
      <c r="H10" s="28"/>
    </row>
    <row r="11" spans="1:9" ht="19.5" customHeight="1" x14ac:dyDescent="0.25">
      <c r="A11" s="48" t="s">
        <v>30</v>
      </c>
      <c r="B11" s="48"/>
      <c r="C11" s="48"/>
      <c r="D11" s="48"/>
      <c r="E11" s="48"/>
      <c r="F11" s="48"/>
      <c r="G11" s="48"/>
      <c r="H11" s="29"/>
    </row>
    <row r="12" spans="1:9" ht="48.75" customHeight="1" x14ac:dyDescent="0.25">
      <c r="A12" s="7" t="s">
        <v>65</v>
      </c>
      <c r="B12" s="10" t="s">
        <v>34</v>
      </c>
      <c r="C12" s="10" t="s">
        <v>66</v>
      </c>
      <c r="D12" s="9" t="s">
        <v>35</v>
      </c>
      <c r="E12" s="6">
        <v>710</v>
      </c>
      <c r="F12" s="9">
        <v>30</v>
      </c>
      <c r="G12" s="6">
        <f t="shared" ref="G12:G45" si="0">ROUNDDOWN(E12/F12,2)</f>
        <v>23.66</v>
      </c>
      <c r="H12" s="30"/>
    </row>
    <row r="13" spans="1:9" ht="104.25" customHeight="1" x14ac:dyDescent="0.25">
      <c r="A13" s="7" t="s">
        <v>67</v>
      </c>
      <c r="B13" s="10" t="s">
        <v>68</v>
      </c>
      <c r="C13" s="10" t="s">
        <v>66</v>
      </c>
      <c r="D13" s="9" t="s">
        <v>52</v>
      </c>
      <c r="E13" s="6">
        <v>614.55999999999995</v>
      </c>
      <c r="F13" s="9">
        <v>30</v>
      </c>
      <c r="G13" s="6">
        <f t="shared" si="0"/>
        <v>20.48</v>
      </c>
      <c r="H13" s="30"/>
    </row>
    <row r="14" spans="1:9" ht="66.75" customHeight="1" x14ac:dyDescent="0.25">
      <c r="A14" s="7" t="s">
        <v>69</v>
      </c>
      <c r="B14" s="10" t="s">
        <v>70</v>
      </c>
      <c r="C14" s="10" t="s">
        <v>66</v>
      </c>
      <c r="D14" s="9" t="s">
        <v>50</v>
      </c>
      <c r="E14" s="6">
        <v>1843.6</v>
      </c>
      <c r="F14" s="9">
        <v>90</v>
      </c>
      <c r="G14" s="6">
        <f t="shared" si="0"/>
        <v>20.48</v>
      </c>
      <c r="H14" s="30"/>
    </row>
    <row r="15" spans="1:9" ht="66.75" customHeight="1" x14ac:dyDescent="0.25">
      <c r="A15" s="7" t="s">
        <v>71</v>
      </c>
      <c r="B15" s="10" t="s">
        <v>70</v>
      </c>
      <c r="C15" s="10" t="s">
        <v>66</v>
      </c>
      <c r="D15" s="9" t="s">
        <v>50</v>
      </c>
      <c r="E15" s="6">
        <v>1229.0999999999999</v>
      </c>
      <c r="F15" s="9">
        <v>60</v>
      </c>
      <c r="G15" s="6">
        <f t="shared" si="0"/>
        <v>20.48</v>
      </c>
      <c r="H15" s="30"/>
      <c r="I15" s="19"/>
    </row>
    <row r="16" spans="1:9" ht="66.75" customHeight="1" x14ac:dyDescent="0.25">
      <c r="A16" s="7" t="s">
        <v>67</v>
      </c>
      <c r="B16" s="10" t="s">
        <v>70</v>
      </c>
      <c r="C16" s="10" t="s">
        <v>66</v>
      </c>
      <c r="D16" s="9" t="s">
        <v>50</v>
      </c>
      <c r="E16" s="6">
        <v>614.5</v>
      </c>
      <c r="F16" s="9">
        <v>30</v>
      </c>
      <c r="G16" s="6">
        <f t="shared" si="0"/>
        <v>20.48</v>
      </c>
      <c r="H16" s="30"/>
    </row>
    <row r="17" spans="1:8" ht="66.75" customHeight="1" x14ac:dyDescent="0.25">
      <c r="A17" s="7" t="s">
        <v>72</v>
      </c>
      <c r="B17" s="10" t="s">
        <v>70</v>
      </c>
      <c r="C17" s="10" t="s">
        <v>66</v>
      </c>
      <c r="D17" s="9" t="s">
        <v>50</v>
      </c>
      <c r="E17" s="6">
        <v>1229.0999999999999</v>
      </c>
      <c r="F17" s="9">
        <v>60</v>
      </c>
      <c r="G17" s="6">
        <f t="shared" si="0"/>
        <v>20.48</v>
      </c>
      <c r="H17" s="30"/>
    </row>
    <row r="18" spans="1:8" ht="75.75" customHeight="1" x14ac:dyDescent="0.25">
      <c r="A18" s="7" t="s">
        <v>73</v>
      </c>
      <c r="B18" s="10" t="s">
        <v>49</v>
      </c>
      <c r="C18" s="10" t="s">
        <v>66</v>
      </c>
      <c r="D18" s="9" t="s">
        <v>62</v>
      </c>
      <c r="E18" s="6">
        <v>1783.06</v>
      </c>
      <c r="F18" s="9">
        <v>90</v>
      </c>
      <c r="G18" s="6">
        <f t="shared" si="0"/>
        <v>19.809999999999999</v>
      </c>
      <c r="H18" s="30"/>
    </row>
    <row r="19" spans="1:8" ht="75.75" customHeight="1" x14ac:dyDescent="0.25">
      <c r="A19" s="7" t="s">
        <v>74</v>
      </c>
      <c r="B19" s="10" t="s">
        <v>49</v>
      </c>
      <c r="C19" s="10" t="s">
        <v>66</v>
      </c>
      <c r="D19" s="9" t="s">
        <v>62</v>
      </c>
      <c r="E19" s="6">
        <v>1188.7</v>
      </c>
      <c r="F19" s="9">
        <v>60</v>
      </c>
      <c r="G19" s="6">
        <f t="shared" si="0"/>
        <v>19.809999999999999</v>
      </c>
      <c r="H19" s="30"/>
    </row>
    <row r="20" spans="1:8" ht="91.5" customHeight="1" x14ac:dyDescent="0.25">
      <c r="A20" s="7" t="s">
        <v>67</v>
      </c>
      <c r="B20" s="10" t="s">
        <v>51</v>
      </c>
      <c r="C20" s="10" t="s">
        <v>66</v>
      </c>
      <c r="D20" s="9" t="s">
        <v>52</v>
      </c>
      <c r="E20" s="6">
        <v>614.55999999999995</v>
      </c>
      <c r="F20" s="9">
        <v>30</v>
      </c>
      <c r="G20" s="6">
        <f t="shared" si="0"/>
        <v>20.48</v>
      </c>
      <c r="H20" s="30"/>
    </row>
    <row r="21" spans="1:8" ht="75.75" customHeight="1" x14ac:dyDescent="0.25">
      <c r="A21" s="7" t="s">
        <v>75</v>
      </c>
      <c r="B21" s="10" t="s">
        <v>49</v>
      </c>
      <c r="C21" s="10" t="s">
        <v>66</v>
      </c>
      <c r="D21" s="9" t="s">
        <v>62</v>
      </c>
      <c r="E21" s="6">
        <v>594.29999999999995</v>
      </c>
      <c r="F21" s="9">
        <v>30</v>
      </c>
      <c r="G21" s="6">
        <f t="shared" si="0"/>
        <v>19.809999999999999</v>
      </c>
      <c r="H21" s="30"/>
    </row>
    <row r="22" spans="1:8" ht="66.75" customHeight="1" x14ac:dyDescent="0.25">
      <c r="A22" s="7" t="s">
        <v>76</v>
      </c>
      <c r="B22" s="10" t="s">
        <v>38</v>
      </c>
      <c r="C22" s="10" t="s">
        <v>66</v>
      </c>
      <c r="D22" s="9" t="s">
        <v>39</v>
      </c>
      <c r="E22" s="6">
        <v>2498.1</v>
      </c>
      <c r="F22" s="9">
        <v>100</v>
      </c>
      <c r="G22" s="6">
        <f t="shared" si="0"/>
        <v>24.98</v>
      </c>
      <c r="H22" s="30"/>
    </row>
    <row r="23" spans="1:8" ht="66.75" customHeight="1" x14ac:dyDescent="0.25">
      <c r="A23" s="7" t="s">
        <v>77</v>
      </c>
      <c r="B23" s="10" t="s">
        <v>38</v>
      </c>
      <c r="C23" s="10" t="s">
        <v>66</v>
      </c>
      <c r="D23" s="9" t="s">
        <v>39</v>
      </c>
      <c r="E23" s="6">
        <v>748.73</v>
      </c>
      <c r="F23" s="9">
        <v>30</v>
      </c>
      <c r="G23" s="6">
        <f t="shared" si="0"/>
        <v>24.95</v>
      </c>
      <c r="H23" s="30"/>
    </row>
    <row r="24" spans="1:8" ht="72.75" customHeight="1" x14ac:dyDescent="0.25">
      <c r="A24" s="7" t="s">
        <v>76</v>
      </c>
      <c r="B24" s="10" t="s">
        <v>40</v>
      </c>
      <c r="C24" s="10" t="s">
        <v>66</v>
      </c>
      <c r="D24" s="9" t="s">
        <v>39</v>
      </c>
      <c r="E24" s="6">
        <v>2498.1</v>
      </c>
      <c r="F24" s="9">
        <v>100</v>
      </c>
      <c r="G24" s="6">
        <f t="shared" si="0"/>
        <v>24.98</v>
      </c>
      <c r="H24" s="30"/>
    </row>
    <row r="25" spans="1:8" ht="72.75" customHeight="1" x14ac:dyDescent="0.25">
      <c r="A25" s="7" t="s">
        <v>77</v>
      </c>
      <c r="B25" s="10" t="s">
        <v>40</v>
      </c>
      <c r="C25" s="10" t="s">
        <v>66</v>
      </c>
      <c r="D25" s="9" t="s">
        <v>39</v>
      </c>
      <c r="E25" s="6">
        <v>748.73</v>
      </c>
      <c r="F25" s="9">
        <v>30</v>
      </c>
      <c r="G25" s="6">
        <f t="shared" si="0"/>
        <v>24.95</v>
      </c>
      <c r="H25" s="30"/>
    </row>
    <row r="26" spans="1:8" ht="72.75" customHeight="1" x14ac:dyDescent="0.25">
      <c r="A26" s="7" t="s">
        <v>65</v>
      </c>
      <c r="B26" s="10" t="s">
        <v>78</v>
      </c>
      <c r="C26" s="10" t="s">
        <v>66</v>
      </c>
      <c r="D26" s="9" t="s">
        <v>39</v>
      </c>
      <c r="E26" s="6">
        <v>748.73</v>
      </c>
      <c r="F26" s="9">
        <v>30</v>
      </c>
      <c r="G26" s="6">
        <f t="shared" si="0"/>
        <v>24.95</v>
      </c>
      <c r="H26" s="30"/>
    </row>
    <row r="27" spans="1:8" ht="72.75" customHeight="1" x14ac:dyDescent="0.25">
      <c r="A27" s="7" t="s">
        <v>79</v>
      </c>
      <c r="B27" s="10" t="s">
        <v>78</v>
      </c>
      <c r="C27" s="10" t="s">
        <v>66</v>
      </c>
      <c r="D27" s="9" t="s">
        <v>39</v>
      </c>
      <c r="E27" s="6">
        <v>2498.1</v>
      </c>
      <c r="F27" s="9">
        <v>100</v>
      </c>
      <c r="G27" s="6">
        <f t="shared" si="0"/>
        <v>24.98</v>
      </c>
      <c r="H27" s="30"/>
    </row>
    <row r="28" spans="1:8" ht="72.75" customHeight="1" x14ac:dyDescent="0.25">
      <c r="A28" s="7" t="s">
        <v>80</v>
      </c>
      <c r="B28" s="10" t="s">
        <v>81</v>
      </c>
      <c r="C28" s="10" t="s">
        <v>66</v>
      </c>
      <c r="D28" s="9" t="s">
        <v>39</v>
      </c>
      <c r="E28" s="6">
        <v>748.73</v>
      </c>
      <c r="F28" s="9">
        <v>30</v>
      </c>
      <c r="G28" s="6">
        <f t="shared" si="0"/>
        <v>24.95</v>
      </c>
      <c r="H28" s="30"/>
    </row>
    <row r="29" spans="1:8" ht="72.75" customHeight="1" x14ac:dyDescent="0.25">
      <c r="A29" s="7" t="s">
        <v>65</v>
      </c>
      <c r="B29" s="10" t="s">
        <v>82</v>
      </c>
      <c r="C29" s="10" t="s">
        <v>83</v>
      </c>
      <c r="D29" s="9" t="s">
        <v>36</v>
      </c>
      <c r="E29" s="6">
        <v>710</v>
      </c>
      <c r="F29" s="9">
        <v>30</v>
      </c>
      <c r="G29" s="6">
        <f t="shared" si="0"/>
        <v>23.66</v>
      </c>
      <c r="H29" s="30"/>
    </row>
    <row r="30" spans="1:8" ht="72.75" customHeight="1" x14ac:dyDescent="0.25">
      <c r="A30" s="7" t="s">
        <v>84</v>
      </c>
      <c r="B30" s="10" t="s">
        <v>82</v>
      </c>
      <c r="C30" s="10" t="s">
        <v>83</v>
      </c>
      <c r="D30" s="9" t="s">
        <v>36</v>
      </c>
      <c r="E30" s="6">
        <v>710</v>
      </c>
      <c r="F30" s="9">
        <v>30</v>
      </c>
      <c r="G30" s="6">
        <f t="shared" si="0"/>
        <v>23.66</v>
      </c>
      <c r="H30" s="30"/>
    </row>
    <row r="31" spans="1:8" ht="72.75" customHeight="1" x14ac:dyDescent="0.25">
      <c r="A31" s="7" t="s">
        <v>84</v>
      </c>
      <c r="B31" s="10" t="s">
        <v>37</v>
      </c>
      <c r="C31" s="10" t="s">
        <v>83</v>
      </c>
      <c r="D31" s="9" t="s">
        <v>36</v>
      </c>
      <c r="E31" s="6">
        <v>710</v>
      </c>
      <c r="F31" s="9">
        <v>30</v>
      </c>
      <c r="G31" s="6">
        <f t="shared" si="0"/>
        <v>23.66</v>
      </c>
    </row>
    <row r="32" spans="1:8" ht="72.75" customHeight="1" x14ac:dyDescent="0.25">
      <c r="A32" s="7" t="s">
        <v>65</v>
      </c>
      <c r="B32" s="10" t="s">
        <v>37</v>
      </c>
      <c r="C32" s="10" t="s">
        <v>83</v>
      </c>
      <c r="D32" s="9" t="s">
        <v>36</v>
      </c>
      <c r="E32" s="6">
        <v>710</v>
      </c>
      <c r="F32" s="9">
        <v>30</v>
      </c>
      <c r="G32" s="6">
        <f t="shared" si="0"/>
        <v>23.66</v>
      </c>
      <c r="H32" s="30"/>
    </row>
    <row r="33" spans="1:8" ht="66.75" customHeight="1" x14ac:dyDescent="0.25">
      <c r="A33" s="7" t="s">
        <v>85</v>
      </c>
      <c r="B33" s="10" t="s">
        <v>43</v>
      </c>
      <c r="C33" s="10" t="s">
        <v>86</v>
      </c>
      <c r="D33" s="9" t="s">
        <v>44</v>
      </c>
      <c r="E33" s="6">
        <v>1199.4000000000001</v>
      </c>
      <c r="F33" s="9">
        <v>60</v>
      </c>
      <c r="G33" s="6">
        <f t="shared" si="0"/>
        <v>19.989999999999998</v>
      </c>
      <c r="H33" s="30"/>
    </row>
    <row r="34" spans="1:8" ht="66.75" customHeight="1" x14ac:dyDescent="0.25">
      <c r="A34" s="7" t="s">
        <v>84</v>
      </c>
      <c r="B34" s="10" t="s">
        <v>43</v>
      </c>
      <c r="C34" s="10" t="s">
        <v>86</v>
      </c>
      <c r="D34" s="9" t="s">
        <v>44</v>
      </c>
      <c r="E34" s="6">
        <v>599.70000000000005</v>
      </c>
      <c r="F34" s="9">
        <v>30</v>
      </c>
      <c r="G34" s="6">
        <f t="shared" si="0"/>
        <v>19.989999999999998</v>
      </c>
      <c r="H34" s="30"/>
    </row>
    <row r="35" spans="1:8" ht="66.75" customHeight="1" x14ac:dyDescent="0.25">
      <c r="A35" s="7" t="s">
        <v>87</v>
      </c>
      <c r="B35" s="10" t="s">
        <v>45</v>
      </c>
      <c r="C35" s="10" t="s">
        <v>86</v>
      </c>
      <c r="D35" s="9" t="s">
        <v>44</v>
      </c>
      <c r="E35" s="6">
        <v>1199.4000000000001</v>
      </c>
      <c r="F35" s="9">
        <v>60</v>
      </c>
      <c r="G35" s="6">
        <f t="shared" si="0"/>
        <v>19.989999999999998</v>
      </c>
      <c r="H35" s="30"/>
    </row>
    <row r="36" spans="1:8" ht="66.75" customHeight="1" x14ac:dyDescent="0.25">
      <c r="A36" s="7" t="s">
        <v>65</v>
      </c>
      <c r="B36" s="10" t="s">
        <v>45</v>
      </c>
      <c r="C36" s="10" t="s">
        <v>86</v>
      </c>
      <c r="D36" s="9" t="s">
        <v>44</v>
      </c>
      <c r="E36" s="6">
        <v>599.70000000000005</v>
      </c>
      <c r="F36" s="9">
        <v>30</v>
      </c>
      <c r="G36" s="6">
        <f t="shared" si="0"/>
        <v>19.989999999999998</v>
      </c>
      <c r="H36" s="30"/>
    </row>
    <row r="37" spans="1:8" ht="66.75" customHeight="1" x14ac:dyDescent="0.25">
      <c r="A37" s="7" t="s">
        <v>75</v>
      </c>
      <c r="B37" s="10" t="s">
        <v>46</v>
      </c>
      <c r="C37" s="10" t="s">
        <v>88</v>
      </c>
      <c r="D37" s="9" t="s">
        <v>47</v>
      </c>
      <c r="E37" s="6">
        <v>594.29999999999995</v>
      </c>
      <c r="F37" s="9">
        <v>30</v>
      </c>
      <c r="G37" s="6">
        <f t="shared" si="0"/>
        <v>19.809999999999999</v>
      </c>
      <c r="H37" s="30"/>
    </row>
    <row r="38" spans="1:8" ht="103.5" customHeight="1" x14ac:dyDescent="0.25">
      <c r="A38" s="7" t="s">
        <v>75</v>
      </c>
      <c r="B38" s="10" t="s">
        <v>48</v>
      </c>
      <c r="C38" s="10" t="s">
        <v>88</v>
      </c>
      <c r="D38" s="9" t="s">
        <v>47</v>
      </c>
      <c r="E38" s="6">
        <v>594.29999999999995</v>
      </c>
      <c r="F38" s="9">
        <v>30</v>
      </c>
      <c r="G38" s="6">
        <f t="shared" si="0"/>
        <v>19.809999999999999</v>
      </c>
      <c r="H38" s="30"/>
    </row>
    <row r="39" spans="1:8" ht="103.5" customHeight="1" x14ac:dyDescent="0.25">
      <c r="A39" s="7" t="s">
        <v>89</v>
      </c>
      <c r="B39" s="10" t="s">
        <v>41</v>
      </c>
      <c r="C39" s="10" t="s">
        <v>90</v>
      </c>
      <c r="D39" s="9" t="s">
        <v>42</v>
      </c>
      <c r="E39" s="6">
        <v>594.29999999999995</v>
      </c>
      <c r="F39" s="9">
        <v>30</v>
      </c>
      <c r="G39" s="6">
        <f t="shared" si="0"/>
        <v>19.809999999999999</v>
      </c>
      <c r="H39" s="30"/>
    </row>
    <row r="40" spans="1:8" ht="103.5" customHeight="1" x14ac:dyDescent="0.25">
      <c r="A40" s="7" t="s">
        <v>91</v>
      </c>
      <c r="B40" s="10" t="s">
        <v>53</v>
      </c>
      <c r="C40" s="10" t="s">
        <v>92</v>
      </c>
      <c r="D40" s="9" t="s">
        <v>54</v>
      </c>
      <c r="E40" s="6">
        <v>638</v>
      </c>
      <c r="F40" s="9">
        <v>30</v>
      </c>
      <c r="G40" s="6">
        <f t="shared" si="0"/>
        <v>21.26</v>
      </c>
      <c r="H40" s="30"/>
    </row>
    <row r="41" spans="1:8" ht="103.5" customHeight="1" x14ac:dyDescent="0.25">
      <c r="A41" s="7" t="s">
        <v>93</v>
      </c>
      <c r="B41" s="10" t="s">
        <v>53</v>
      </c>
      <c r="C41" s="10" t="s">
        <v>92</v>
      </c>
      <c r="D41" s="9" t="s">
        <v>54</v>
      </c>
      <c r="E41" s="6">
        <v>204.9</v>
      </c>
      <c r="F41" s="9">
        <v>10</v>
      </c>
      <c r="G41" s="6">
        <f t="shared" si="0"/>
        <v>20.49</v>
      </c>
      <c r="H41" s="30"/>
    </row>
    <row r="42" spans="1:8" ht="103.5" customHeight="1" x14ac:dyDescent="0.25">
      <c r="A42" s="7" t="s">
        <v>94</v>
      </c>
      <c r="B42" s="10" t="s">
        <v>53</v>
      </c>
      <c r="C42" s="10" t="s">
        <v>92</v>
      </c>
      <c r="D42" s="9" t="s">
        <v>54</v>
      </c>
      <c r="E42" s="6">
        <v>409.8</v>
      </c>
      <c r="F42" s="9">
        <v>20</v>
      </c>
      <c r="G42" s="6">
        <f t="shared" si="0"/>
        <v>20.49</v>
      </c>
      <c r="H42" s="30"/>
    </row>
    <row r="43" spans="1:8" ht="103.5" customHeight="1" x14ac:dyDescent="0.25">
      <c r="A43" s="7" t="s">
        <v>95</v>
      </c>
      <c r="B43" s="10" t="s">
        <v>53</v>
      </c>
      <c r="C43" s="10" t="s">
        <v>92</v>
      </c>
      <c r="D43" s="9" t="s">
        <v>54</v>
      </c>
      <c r="E43" s="6">
        <v>1229.5999999999999</v>
      </c>
      <c r="F43" s="9">
        <v>60</v>
      </c>
      <c r="G43" s="6">
        <f t="shared" si="0"/>
        <v>20.49</v>
      </c>
      <c r="H43" s="30"/>
    </row>
    <row r="44" spans="1:8" ht="103.5" customHeight="1" x14ac:dyDescent="0.25">
      <c r="A44" s="7" t="s">
        <v>96</v>
      </c>
      <c r="B44" s="10" t="s">
        <v>53</v>
      </c>
      <c r="C44" s="10" t="s">
        <v>92</v>
      </c>
      <c r="D44" s="9" t="s">
        <v>54</v>
      </c>
      <c r="E44" s="6">
        <v>1844.5</v>
      </c>
      <c r="F44" s="9">
        <v>90</v>
      </c>
      <c r="G44" s="6">
        <f t="shared" si="0"/>
        <v>20.49</v>
      </c>
      <c r="H44" s="30"/>
    </row>
    <row r="45" spans="1:8" ht="66.75" customHeight="1" x14ac:dyDescent="0.25">
      <c r="A45" s="7" t="s">
        <v>97</v>
      </c>
      <c r="B45" s="10" t="s">
        <v>55</v>
      </c>
      <c r="C45" s="10" t="s">
        <v>98</v>
      </c>
      <c r="D45" s="9" t="s">
        <v>56</v>
      </c>
      <c r="E45" s="6">
        <v>2050.44</v>
      </c>
      <c r="F45" s="9">
        <v>100</v>
      </c>
      <c r="G45" s="6">
        <f t="shared" si="0"/>
        <v>20.5</v>
      </c>
      <c r="H45" s="31"/>
    </row>
    <row r="46" spans="1:8" ht="66.75" customHeight="1" x14ac:dyDescent="0.25">
      <c r="A46" s="7" t="s">
        <v>99</v>
      </c>
      <c r="B46" s="10" t="s">
        <v>55</v>
      </c>
      <c r="C46" s="10" t="s">
        <v>98</v>
      </c>
      <c r="D46" s="9" t="s">
        <v>56</v>
      </c>
      <c r="E46" s="6">
        <v>614.55999999999995</v>
      </c>
      <c r="F46" s="9">
        <v>30</v>
      </c>
      <c r="G46" s="6">
        <f t="shared" ref="G46" si="1">ROUNDDOWN(E46/F46,2)</f>
        <v>20.48</v>
      </c>
      <c r="H46" s="32"/>
    </row>
    <row r="47" spans="1:8" ht="66.75" customHeight="1" x14ac:dyDescent="0.25">
      <c r="A47" s="7" t="s">
        <v>100</v>
      </c>
      <c r="B47" s="10" t="s">
        <v>55</v>
      </c>
      <c r="C47" s="10" t="s">
        <v>98</v>
      </c>
      <c r="D47" s="9" t="s">
        <v>56</v>
      </c>
      <c r="E47" s="6">
        <v>2050.44</v>
      </c>
      <c r="F47" s="9">
        <v>100</v>
      </c>
      <c r="G47" s="6">
        <f t="shared" ref="G47" si="2">ROUNDDOWN(E47/F47,2)</f>
        <v>20.5</v>
      </c>
      <c r="H47" s="32"/>
    </row>
    <row r="48" spans="1:8" ht="66.75" customHeight="1" x14ac:dyDescent="0.25">
      <c r="A48" s="7" t="s">
        <v>101</v>
      </c>
      <c r="B48" s="10" t="s">
        <v>55</v>
      </c>
      <c r="C48" s="10" t="s">
        <v>98</v>
      </c>
      <c r="D48" s="9" t="s">
        <v>56</v>
      </c>
      <c r="E48" s="6">
        <v>614.55999999999995</v>
      </c>
      <c r="F48" s="9">
        <v>30</v>
      </c>
      <c r="G48" s="6">
        <f t="shared" ref="G48:G49" si="3">ROUNDDOWN(E48/F48,2)</f>
        <v>20.48</v>
      </c>
      <c r="H48" s="32"/>
    </row>
    <row r="49" spans="1:9" ht="87" customHeight="1" x14ac:dyDescent="0.25">
      <c r="A49" s="7" t="s">
        <v>99</v>
      </c>
      <c r="B49" s="10" t="s">
        <v>131</v>
      </c>
      <c r="C49" s="10" t="s">
        <v>66</v>
      </c>
      <c r="D49" s="9" t="s">
        <v>132</v>
      </c>
      <c r="E49" s="6">
        <v>710</v>
      </c>
      <c r="F49" s="9">
        <v>30</v>
      </c>
      <c r="G49" s="6">
        <f t="shared" si="3"/>
        <v>23.66</v>
      </c>
      <c r="H49" s="33"/>
    </row>
    <row r="50" spans="1:9" ht="17.25" customHeight="1" x14ac:dyDescent="0.25">
      <c r="A50" s="40" t="s">
        <v>32</v>
      </c>
      <c r="B50" s="40"/>
      <c r="C50" s="40"/>
      <c r="D50" s="40"/>
      <c r="E50" s="40"/>
      <c r="F50" s="40"/>
      <c r="G50" s="13">
        <f>MIN(G12:G49)</f>
        <v>19.809999999999999</v>
      </c>
      <c r="H50" s="34"/>
    </row>
    <row r="51" spans="1:9" ht="17.25" customHeight="1" x14ac:dyDescent="0.25">
      <c r="A51" s="48" t="s">
        <v>31</v>
      </c>
      <c r="B51" s="48"/>
      <c r="C51" s="48"/>
      <c r="D51" s="48"/>
      <c r="E51" s="48"/>
      <c r="F51" s="48"/>
      <c r="G51" s="48"/>
      <c r="H51" s="29"/>
    </row>
    <row r="52" spans="1:9" ht="66.75" customHeight="1" x14ac:dyDescent="0.25">
      <c r="A52" s="7" t="s">
        <v>102</v>
      </c>
      <c r="B52" s="10" t="s">
        <v>70</v>
      </c>
      <c r="C52" s="10" t="s">
        <v>66</v>
      </c>
      <c r="D52" s="9" t="s">
        <v>50</v>
      </c>
      <c r="E52" s="6">
        <v>306.3</v>
      </c>
      <c r="F52" s="9">
        <v>15</v>
      </c>
      <c r="G52" s="6">
        <f t="shared" ref="G52:G74" si="4">ROUNDDOWN(E52/F52,2)</f>
        <v>20.420000000000002</v>
      </c>
      <c r="H52" s="30"/>
    </row>
    <row r="53" spans="1:9" ht="60.75" customHeight="1" x14ac:dyDescent="0.25">
      <c r="A53" s="7" t="s">
        <v>103</v>
      </c>
      <c r="B53" s="10" t="s">
        <v>70</v>
      </c>
      <c r="C53" s="10" t="s">
        <v>66</v>
      </c>
      <c r="D53" s="9" t="s">
        <v>50</v>
      </c>
      <c r="E53" s="6">
        <v>204.2</v>
      </c>
      <c r="F53" s="9">
        <v>10</v>
      </c>
      <c r="G53" s="6">
        <f t="shared" si="4"/>
        <v>20.420000000000002</v>
      </c>
      <c r="H53" s="30"/>
    </row>
    <row r="54" spans="1:9" ht="75" customHeight="1" x14ac:dyDescent="0.25">
      <c r="A54" s="7" t="s">
        <v>104</v>
      </c>
      <c r="B54" s="10" t="s">
        <v>57</v>
      </c>
      <c r="C54" s="10" t="s">
        <v>66</v>
      </c>
      <c r="D54" s="9" t="s">
        <v>58</v>
      </c>
      <c r="E54" s="6">
        <v>918.83</v>
      </c>
      <c r="F54" s="9">
        <v>45</v>
      </c>
      <c r="G54" s="6">
        <f t="shared" si="4"/>
        <v>20.41</v>
      </c>
      <c r="H54" s="30"/>
    </row>
    <row r="55" spans="1:9" ht="75" customHeight="1" x14ac:dyDescent="0.25">
      <c r="A55" s="7" t="s">
        <v>105</v>
      </c>
      <c r="B55" s="10" t="s">
        <v>57</v>
      </c>
      <c r="C55" s="10" t="s">
        <v>66</v>
      </c>
      <c r="D55" s="9" t="s">
        <v>58</v>
      </c>
      <c r="E55" s="6">
        <v>612.54999999999995</v>
      </c>
      <c r="F55" s="9">
        <v>30</v>
      </c>
      <c r="G55" s="6">
        <f t="shared" si="4"/>
        <v>20.41</v>
      </c>
      <c r="H55" s="30"/>
    </row>
    <row r="56" spans="1:9" ht="75" customHeight="1" x14ac:dyDescent="0.25">
      <c r="A56" s="7" t="s">
        <v>106</v>
      </c>
      <c r="B56" s="10" t="s">
        <v>57</v>
      </c>
      <c r="C56" s="10" t="s">
        <v>66</v>
      </c>
      <c r="D56" s="9" t="s">
        <v>58</v>
      </c>
      <c r="E56" s="6">
        <v>306.36</v>
      </c>
      <c r="F56" s="9">
        <v>15</v>
      </c>
      <c r="G56" s="6">
        <f t="shared" si="4"/>
        <v>20.420000000000002</v>
      </c>
      <c r="H56" s="30"/>
      <c r="I56" s="19"/>
    </row>
    <row r="57" spans="1:9" ht="75" customHeight="1" x14ac:dyDescent="0.25">
      <c r="A57" s="7" t="s">
        <v>107</v>
      </c>
      <c r="B57" s="10" t="s">
        <v>57</v>
      </c>
      <c r="C57" s="10" t="s">
        <v>66</v>
      </c>
      <c r="D57" s="9" t="s">
        <v>58</v>
      </c>
      <c r="E57" s="6">
        <v>102.09</v>
      </c>
      <c r="F57" s="9">
        <v>5</v>
      </c>
      <c r="G57" s="6">
        <f t="shared" si="4"/>
        <v>20.41</v>
      </c>
      <c r="H57" s="30"/>
    </row>
    <row r="58" spans="1:9" ht="75" customHeight="1" x14ac:dyDescent="0.25">
      <c r="A58" s="7" t="s">
        <v>104</v>
      </c>
      <c r="B58" s="10" t="s">
        <v>49</v>
      </c>
      <c r="C58" s="10" t="s">
        <v>66</v>
      </c>
      <c r="D58" s="9" t="s">
        <v>58</v>
      </c>
      <c r="E58" s="6">
        <v>918.83</v>
      </c>
      <c r="F58" s="9">
        <v>45</v>
      </c>
      <c r="G58" s="6">
        <f t="shared" si="4"/>
        <v>20.41</v>
      </c>
      <c r="H58" s="30"/>
    </row>
    <row r="59" spans="1:9" ht="75" customHeight="1" x14ac:dyDescent="0.25">
      <c r="A59" s="7" t="s">
        <v>105</v>
      </c>
      <c r="B59" s="10" t="s">
        <v>49</v>
      </c>
      <c r="C59" s="10" t="s">
        <v>66</v>
      </c>
      <c r="D59" s="9" t="s">
        <v>58</v>
      </c>
      <c r="E59" s="6">
        <v>612.54999999999995</v>
      </c>
      <c r="F59" s="9">
        <v>30</v>
      </c>
      <c r="G59" s="6">
        <f t="shared" si="4"/>
        <v>20.41</v>
      </c>
      <c r="H59" s="30"/>
    </row>
    <row r="60" spans="1:9" ht="75" customHeight="1" x14ac:dyDescent="0.25">
      <c r="A60" s="7" t="s">
        <v>106</v>
      </c>
      <c r="B60" s="10" t="s">
        <v>49</v>
      </c>
      <c r="C60" s="10" t="s">
        <v>66</v>
      </c>
      <c r="D60" s="9" t="s">
        <v>58</v>
      </c>
      <c r="E60" s="6">
        <v>306.36</v>
      </c>
      <c r="F60" s="9">
        <v>15</v>
      </c>
      <c r="G60" s="6">
        <f t="shared" si="4"/>
        <v>20.420000000000002</v>
      </c>
      <c r="H60" s="30"/>
    </row>
    <row r="61" spans="1:9" ht="75" customHeight="1" x14ac:dyDescent="0.25">
      <c r="A61" s="7" t="s">
        <v>107</v>
      </c>
      <c r="B61" s="10" t="s">
        <v>49</v>
      </c>
      <c r="C61" s="10" t="s">
        <v>66</v>
      </c>
      <c r="D61" s="9" t="s">
        <v>58</v>
      </c>
      <c r="E61" s="6">
        <v>102.09</v>
      </c>
      <c r="F61" s="9">
        <v>5</v>
      </c>
      <c r="G61" s="6">
        <f t="shared" si="4"/>
        <v>20.41</v>
      </c>
      <c r="H61" s="30"/>
    </row>
    <row r="62" spans="1:9" ht="75" customHeight="1" x14ac:dyDescent="0.25">
      <c r="A62" s="7" t="s">
        <v>108</v>
      </c>
      <c r="B62" s="10" t="s">
        <v>82</v>
      </c>
      <c r="C62" s="10" t="s">
        <v>83</v>
      </c>
      <c r="D62" s="9" t="s">
        <v>36</v>
      </c>
      <c r="E62" s="35">
        <v>355</v>
      </c>
      <c r="F62" s="9">
        <v>15</v>
      </c>
      <c r="G62" s="6">
        <f t="shared" si="4"/>
        <v>23.66</v>
      </c>
      <c r="H62" s="30"/>
    </row>
    <row r="63" spans="1:9" ht="75" customHeight="1" x14ac:dyDescent="0.25">
      <c r="A63" s="7" t="s">
        <v>109</v>
      </c>
      <c r="B63" s="10" t="s">
        <v>82</v>
      </c>
      <c r="C63" s="10" t="s">
        <v>83</v>
      </c>
      <c r="D63" s="9" t="s">
        <v>36</v>
      </c>
      <c r="E63" s="6">
        <v>355</v>
      </c>
      <c r="F63" s="9">
        <v>15</v>
      </c>
      <c r="G63" s="6">
        <f t="shared" si="4"/>
        <v>23.66</v>
      </c>
      <c r="H63" s="30"/>
    </row>
    <row r="64" spans="1:9" ht="75" customHeight="1" x14ac:dyDescent="0.25">
      <c r="A64" s="7" t="s">
        <v>109</v>
      </c>
      <c r="B64" s="10" t="s">
        <v>37</v>
      </c>
      <c r="C64" s="10" t="s">
        <v>83</v>
      </c>
      <c r="D64" s="9" t="s">
        <v>36</v>
      </c>
      <c r="E64" s="6">
        <v>355</v>
      </c>
      <c r="F64" s="9">
        <v>15</v>
      </c>
      <c r="G64" s="6">
        <f t="shared" si="4"/>
        <v>23.66</v>
      </c>
      <c r="H64" s="30"/>
    </row>
    <row r="65" spans="1:10" ht="75" customHeight="1" x14ac:dyDescent="0.25">
      <c r="A65" s="7" t="s">
        <v>108</v>
      </c>
      <c r="B65" s="10" t="s">
        <v>37</v>
      </c>
      <c r="C65" s="10" t="s">
        <v>83</v>
      </c>
      <c r="D65" s="9" t="s">
        <v>36</v>
      </c>
      <c r="E65" s="6">
        <v>355</v>
      </c>
      <c r="F65" s="9">
        <v>15</v>
      </c>
      <c r="G65" s="6">
        <f t="shared" si="4"/>
        <v>23.66</v>
      </c>
      <c r="H65" s="30"/>
    </row>
    <row r="66" spans="1:10" ht="88.5" customHeight="1" x14ac:dyDescent="0.25">
      <c r="A66" s="7" t="s">
        <v>110</v>
      </c>
      <c r="B66" s="10" t="s">
        <v>53</v>
      </c>
      <c r="C66" s="10" t="s">
        <v>92</v>
      </c>
      <c r="D66" s="9" t="s">
        <v>54</v>
      </c>
      <c r="E66" s="6">
        <v>102.1</v>
      </c>
      <c r="F66" s="9">
        <v>5</v>
      </c>
      <c r="G66" s="6">
        <f t="shared" si="4"/>
        <v>20.420000000000002</v>
      </c>
      <c r="H66" s="30"/>
    </row>
    <row r="67" spans="1:10" ht="88.5" customHeight="1" x14ac:dyDescent="0.25">
      <c r="A67" s="7" t="s">
        <v>111</v>
      </c>
      <c r="B67" s="10" t="s">
        <v>53</v>
      </c>
      <c r="C67" s="10" t="s">
        <v>92</v>
      </c>
      <c r="D67" s="9" t="s">
        <v>54</v>
      </c>
      <c r="E67" s="6">
        <v>204.2</v>
      </c>
      <c r="F67" s="9">
        <v>10</v>
      </c>
      <c r="G67" s="6">
        <f t="shared" si="4"/>
        <v>20.420000000000002</v>
      </c>
      <c r="H67" s="30"/>
    </row>
    <row r="68" spans="1:10" ht="88.5" customHeight="1" x14ac:dyDescent="0.25">
      <c r="A68" s="7" t="s">
        <v>112</v>
      </c>
      <c r="B68" s="10" t="s">
        <v>53</v>
      </c>
      <c r="C68" s="10" t="s">
        <v>92</v>
      </c>
      <c r="D68" s="9" t="s">
        <v>54</v>
      </c>
      <c r="E68" s="6">
        <v>306.3</v>
      </c>
      <c r="F68" s="9">
        <v>15</v>
      </c>
      <c r="G68" s="6">
        <f t="shared" si="4"/>
        <v>20.420000000000002</v>
      </c>
      <c r="H68" s="30"/>
    </row>
    <row r="69" spans="1:10" ht="88.5" customHeight="1" x14ac:dyDescent="0.25">
      <c r="A69" s="7" t="s">
        <v>113</v>
      </c>
      <c r="B69" s="10" t="s">
        <v>53</v>
      </c>
      <c r="C69" s="10" t="s">
        <v>92</v>
      </c>
      <c r="D69" s="9" t="s">
        <v>54</v>
      </c>
      <c r="E69" s="6">
        <v>612.70000000000005</v>
      </c>
      <c r="F69" s="9">
        <v>30</v>
      </c>
      <c r="G69" s="6">
        <f t="shared" si="4"/>
        <v>20.420000000000002</v>
      </c>
      <c r="H69" s="30"/>
    </row>
    <row r="70" spans="1:10" ht="88.5" customHeight="1" x14ac:dyDescent="0.25">
      <c r="A70" s="7" t="s">
        <v>114</v>
      </c>
      <c r="B70" s="10" t="s">
        <v>53</v>
      </c>
      <c r="C70" s="10" t="s">
        <v>92</v>
      </c>
      <c r="D70" s="9" t="s">
        <v>54</v>
      </c>
      <c r="E70" s="6">
        <v>919</v>
      </c>
      <c r="F70" s="9">
        <v>45</v>
      </c>
      <c r="G70" s="6">
        <f t="shared" si="4"/>
        <v>20.420000000000002</v>
      </c>
      <c r="H70" s="30"/>
    </row>
    <row r="71" spans="1:10" ht="57" customHeight="1" x14ac:dyDescent="0.25">
      <c r="A71" s="7" t="s">
        <v>115</v>
      </c>
      <c r="B71" s="10" t="s">
        <v>55</v>
      </c>
      <c r="C71" s="10" t="s">
        <v>98</v>
      </c>
      <c r="D71" s="9" t="s">
        <v>56</v>
      </c>
      <c r="E71" s="6">
        <v>1021.22</v>
      </c>
      <c r="F71" s="9">
        <v>50</v>
      </c>
      <c r="G71" s="6">
        <f t="shared" si="4"/>
        <v>20.420000000000002</v>
      </c>
      <c r="H71" s="30"/>
    </row>
    <row r="72" spans="1:10" ht="57" customHeight="1" x14ac:dyDescent="0.25">
      <c r="A72" s="7" t="s">
        <v>116</v>
      </c>
      <c r="B72" s="10" t="s">
        <v>55</v>
      </c>
      <c r="C72" s="10" t="s">
        <v>98</v>
      </c>
      <c r="D72" s="9" t="s">
        <v>56</v>
      </c>
      <c r="E72" s="6">
        <v>306.37</v>
      </c>
      <c r="F72" s="9">
        <v>15</v>
      </c>
      <c r="G72" s="6">
        <f t="shared" si="4"/>
        <v>20.420000000000002</v>
      </c>
      <c r="H72" s="30"/>
    </row>
    <row r="73" spans="1:10" ht="57" customHeight="1" x14ac:dyDescent="0.25">
      <c r="A73" s="7" t="s">
        <v>117</v>
      </c>
      <c r="B73" s="10" t="s">
        <v>55</v>
      </c>
      <c r="C73" s="10" t="s">
        <v>98</v>
      </c>
      <c r="D73" s="9" t="s">
        <v>56</v>
      </c>
      <c r="E73" s="6">
        <v>1021.22</v>
      </c>
      <c r="F73" s="9">
        <v>50</v>
      </c>
      <c r="G73" s="6">
        <f t="shared" si="4"/>
        <v>20.420000000000002</v>
      </c>
      <c r="H73" s="30"/>
    </row>
    <row r="74" spans="1:10" ht="57" customHeight="1" x14ac:dyDescent="0.25">
      <c r="A74" s="7" t="s">
        <v>118</v>
      </c>
      <c r="B74" s="10" t="s">
        <v>55</v>
      </c>
      <c r="C74" s="10" t="s">
        <v>98</v>
      </c>
      <c r="D74" s="9" t="s">
        <v>56</v>
      </c>
      <c r="E74" s="6">
        <v>306.37</v>
      </c>
      <c r="F74" s="9">
        <v>15</v>
      </c>
      <c r="G74" s="6">
        <f t="shared" si="4"/>
        <v>20.420000000000002</v>
      </c>
      <c r="H74" s="30"/>
    </row>
    <row r="75" spans="1:10" ht="17.25" customHeight="1" x14ac:dyDescent="0.25">
      <c r="A75" s="40" t="s">
        <v>33</v>
      </c>
      <c r="B75" s="40"/>
      <c r="C75" s="40"/>
      <c r="D75" s="40"/>
      <c r="E75" s="40"/>
      <c r="F75" s="40"/>
      <c r="G75" s="8">
        <f>MIN(G52:G74)</f>
        <v>20.41</v>
      </c>
      <c r="H75" s="36"/>
    </row>
    <row r="76" spans="1:10" ht="17.25" customHeight="1" x14ac:dyDescent="0.25">
      <c r="A76" s="40" t="s">
        <v>3</v>
      </c>
      <c r="B76" s="40"/>
      <c r="C76" s="40"/>
      <c r="D76" s="40"/>
      <c r="E76" s="40"/>
      <c r="F76" s="40"/>
      <c r="G76" s="8">
        <f>MIN(G50,G75)</f>
        <v>19.809999999999999</v>
      </c>
      <c r="H76" s="37"/>
    </row>
    <row r="77" spans="1:10" ht="17.25" customHeight="1" x14ac:dyDescent="0.25">
      <c r="A77" s="40" t="s">
        <v>6</v>
      </c>
      <c r="B77" s="40"/>
      <c r="C77" s="40"/>
      <c r="D77" s="40"/>
      <c r="E77" s="40"/>
      <c r="F77" s="40"/>
      <c r="G77" s="40"/>
      <c r="H77" s="27"/>
    </row>
    <row r="78" spans="1:10" ht="17.25" customHeight="1" x14ac:dyDescent="0.25">
      <c r="A78" s="40" t="s">
        <v>5</v>
      </c>
      <c r="B78" s="40"/>
      <c r="C78" s="40"/>
      <c r="D78" s="40"/>
      <c r="E78" s="40"/>
      <c r="F78" s="40"/>
      <c r="G78" s="40"/>
      <c r="H78" s="27"/>
    </row>
    <row r="79" spans="1:10" s="2" customFormat="1" ht="78" customHeight="1" x14ac:dyDescent="0.25">
      <c r="A79" s="9" t="s">
        <v>1</v>
      </c>
      <c r="B79" s="47" t="s">
        <v>25</v>
      </c>
      <c r="C79" s="47"/>
      <c r="D79" s="47"/>
      <c r="E79" s="9" t="s">
        <v>26</v>
      </c>
      <c r="F79" s="9" t="s">
        <v>23</v>
      </c>
      <c r="G79" s="9" t="s">
        <v>0</v>
      </c>
      <c r="H79" s="28"/>
    </row>
    <row r="80" spans="1:10" s="2" customFormat="1" ht="51" customHeight="1" x14ac:dyDescent="0.25">
      <c r="A80" s="7" t="s">
        <v>129</v>
      </c>
      <c r="B80" s="46" t="s">
        <v>120</v>
      </c>
      <c r="C80" s="46"/>
      <c r="D80" s="46"/>
      <c r="E80" s="6">
        <v>263.63</v>
      </c>
      <c r="F80" s="9">
        <v>30</v>
      </c>
      <c r="G80" s="6">
        <f>ROUNDDOWN(E80/F80,2)</f>
        <v>8.7799999999999994</v>
      </c>
      <c r="H80" s="30"/>
      <c r="I80" s="5"/>
      <c r="J80" s="3"/>
    </row>
    <row r="81" spans="1:10" s="2" customFormat="1" ht="51" customHeight="1" x14ac:dyDescent="0.25">
      <c r="A81" s="20" t="s">
        <v>130</v>
      </c>
      <c r="B81" s="46" t="s">
        <v>121</v>
      </c>
      <c r="C81" s="46"/>
      <c r="D81" s="46"/>
      <c r="E81" s="6">
        <v>595.45000000000005</v>
      </c>
      <c r="F81" s="9">
        <v>30</v>
      </c>
      <c r="G81" s="6">
        <f t="shared" ref="G81" si="5">ROUNDDOWN(E81/F81,2)</f>
        <v>19.84</v>
      </c>
      <c r="H81" s="30"/>
      <c r="I81" s="5"/>
      <c r="J81" s="3"/>
    </row>
    <row r="82" spans="1:10" s="2" customFormat="1" ht="21" customHeight="1" x14ac:dyDescent="0.25">
      <c r="A82" s="40" t="s">
        <v>3</v>
      </c>
      <c r="B82" s="40"/>
      <c r="C82" s="40"/>
      <c r="D82" s="40"/>
      <c r="E82" s="40"/>
      <c r="F82" s="40"/>
      <c r="G82" s="8">
        <f>MIN(G80:G81)</f>
        <v>8.7799999999999994</v>
      </c>
      <c r="H82" s="30"/>
      <c r="J82" s="3"/>
    </row>
    <row r="83" spans="1:10" ht="21" customHeight="1" x14ac:dyDescent="0.25">
      <c r="A83" s="40" t="s">
        <v>4</v>
      </c>
      <c r="B83" s="40"/>
      <c r="C83" s="40"/>
      <c r="D83" s="40"/>
      <c r="E83" s="40"/>
      <c r="F83" s="40"/>
      <c r="G83" s="40"/>
      <c r="H83" s="30"/>
      <c r="J83" s="4"/>
    </row>
    <row r="84" spans="1:10" ht="66.75" customHeight="1" x14ac:dyDescent="0.25">
      <c r="A84" s="9" t="s">
        <v>1</v>
      </c>
      <c r="B84" s="47" t="s">
        <v>59</v>
      </c>
      <c r="C84" s="47"/>
      <c r="D84" s="47"/>
      <c r="E84" s="9" t="s">
        <v>60</v>
      </c>
      <c r="F84" s="9" t="s">
        <v>23</v>
      </c>
      <c r="G84" s="9" t="s">
        <v>61</v>
      </c>
      <c r="H84" s="30"/>
      <c r="J84" s="4"/>
    </row>
    <row r="85" spans="1:10" ht="48.75" customHeight="1" x14ac:dyDescent="0.25">
      <c r="A85" s="7" t="s">
        <v>127</v>
      </c>
      <c r="B85" s="47" t="s">
        <v>122</v>
      </c>
      <c r="C85" s="47"/>
      <c r="D85" s="47"/>
      <c r="E85" s="6">
        <v>614.55999999999995</v>
      </c>
      <c r="F85" s="9">
        <v>30</v>
      </c>
      <c r="G85" s="6">
        <f>ROUNDDOWN(E85/F85,2)</f>
        <v>20.48</v>
      </c>
      <c r="H85" s="38"/>
      <c r="J85" s="4"/>
    </row>
    <row r="86" spans="1:10" ht="21" customHeight="1" x14ac:dyDescent="0.25">
      <c r="A86" s="40" t="s">
        <v>3</v>
      </c>
      <c r="B86" s="40"/>
      <c r="C86" s="40"/>
      <c r="D86" s="40"/>
      <c r="E86" s="40"/>
      <c r="F86" s="40"/>
      <c r="G86" s="8">
        <f>MIN(G85:G85)</f>
        <v>20.48</v>
      </c>
      <c r="H86" s="30"/>
      <c r="J86" s="4"/>
    </row>
    <row r="87" spans="1:10" ht="21" customHeight="1" x14ac:dyDescent="0.25">
      <c r="A87" s="40" t="s">
        <v>28</v>
      </c>
      <c r="B87" s="40"/>
      <c r="C87" s="40"/>
      <c r="D87" s="40"/>
      <c r="E87" s="40"/>
      <c r="F87" s="40"/>
      <c r="G87" s="8">
        <f>MIN(G82,G86)</f>
        <v>8.7799999999999994</v>
      </c>
      <c r="H87" s="30"/>
      <c r="J87" s="4"/>
    </row>
    <row r="88" spans="1:10" ht="21" customHeight="1" x14ac:dyDescent="0.25">
      <c r="A88" s="40" t="s">
        <v>2</v>
      </c>
      <c r="B88" s="40"/>
      <c r="C88" s="40"/>
      <c r="D88" s="40"/>
      <c r="E88" s="40"/>
      <c r="F88" s="40"/>
      <c r="G88" s="40"/>
      <c r="H88" s="30"/>
      <c r="J88" s="4"/>
    </row>
    <row r="89" spans="1:10" ht="102.75" customHeight="1" x14ac:dyDescent="0.25">
      <c r="A89" s="14" t="s">
        <v>1</v>
      </c>
      <c r="B89" s="41" t="s">
        <v>59</v>
      </c>
      <c r="C89" s="41"/>
      <c r="D89" s="15" t="s">
        <v>60</v>
      </c>
      <c r="E89" s="15" t="s">
        <v>23</v>
      </c>
      <c r="F89" s="15" t="s">
        <v>123</v>
      </c>
      <c r="G89" s="16" t="s">
        <v>0</v>
      </c>
      <c r="H89" s="30"/>
      <c r="J89" s="4"/>
    </row>
    <row r="90" spans="1:10" ht="39.75" customHeight="1" x14ac:dyDescent="0.25">
      <c r="A90" s="20" t="s">
        <v>129</v>
      </c>
      <c r="B90" s="41" t="s">
        <v>124</v>
      </c>
      <c r="C90" s="41"/>
      <c r="D90" s="17">
        <v>83.7</v>
      </c>
      <c r="E90" s="14">
        <v>30</v>
      </c>
      <c r="F90" s="14">
        <v>540000</v>
      </c>
      <c r="G90" s="17">
        <f>ROUNDDOWN(D90/E90,2)</f>
        <v>2.79</v>
      </c>
      <c r="H90" s="30"/>
      <c r="J90" s="4"/>
    </row>
    <row r="91" spans="1:10" ht="39.75" customHeight="1" x14ac:dyDescent="0.25">
      <c r="A91" s="20" t="s">
        <v>129</v>
      </c>
      <c r="B91" s="41"/>
      <c r="C91" s="41"/>
      <c r="D91" s="17">
        <v>84.46</v>
      </c>
      <c r="E91" s="14">
        <v>30</v>
      </c>
      <c r="F91" s="14">
        <v>6000</v>
      </c>
      <c r="G91" s="17">
        <f>ROUNDDOWN(D91/E91,2)</f>
        <v>2.81</v>
      </c>
      <c r="H91" s="30"/>
      <c r="J91" s="4"/>
    </row>
    <row r="92" spans="1:10" ht="22.5" customHeight="1" x14ac:dyDescent="0.25">
      <c r="A92" s="42" t="s">
        <v>126</v>
      </c>
      <c r="B92" s="43"/>
      <c r="C92" s="44"/>
      <c r="D92" s="44"/>
      <c r="E92" s="44"/>
      <c r="F92" s="45"/>
      <c r="G92" s="18">
        <f>ROUNDDOWN(SUMPRODUCT(G90:G91,F90:F91)/SUM(F90:F91),2)</f>
        <v>2.79</v>
      </c>
      <c r="H92" s="30"/>
      <c r="J92" s="4"/>
    </row>
    <row r="93" spans="1:10" ht="22.5" customHeight="1" x14ac:dyDescent="0.25">
      <c r="A93" s="40" t="s">
        <v>24</v>
      </c>
      <c r="B93" s="59"/>
      <c r="C93" s="59"/>
      <c r="D93" s="59"/>
      <c r="E93" s="59"/>
      <c r="F93" s="59"/>
      <c r="G93" s="59"/>
      <c r="H93" s="39"/>
    </row>
    <row r="94" spans="1:10" ht="51.75" customHeight="1" x14ac:dyDescent="0.25">
      <c r="A94" s="59" t="s">
        <v>27</v>
      </c>
      <c r="B94" s="59"/>
      <c r="C94" s="59"/>
      <c r="D94" s="59"/>
      <c r="E94" s="59"/>
      <c r="F94" s="59"/>
      <c r="G94" s="59"/>
      <c r="H94" s="39"/>
    </row>
    <row r="95" spans="1:10" ht="38.25" customHeight="1" x14ac:dyDescent="0.25">
      <c r="A95" s="58" t="s">
        <v>125</v>
      </c>
      <c r="B95" s="58"/>
      <c r="C95" s="58"/>
      <c r="D95" s="58"/>
      <c r="E95" s="58"/>
      <c r="F95" s="58"/>
      <c r="G95" s="58"/>
      <c r="H95" s="39"/>
    </row>
    <row r="96" spans="1:10" ht="90" customHeight="1" x14ac:dyDescent="0.25">
      <c r="A96" s="55" t="s">
        <v>128</v>
      </c>
      <c r="B96" s="56"/>
      <c r="C96" s="56"/>
      <c r="D96" s="56"/>
      <c r="E96" s="56"/>
      <c r="F96" s="56"/>
      <c r="G96" s="57"/>
    </row>
  </sheetData>
  <mergeCells count="35">
    <mergeCell ref="A96:G96"/>
    <mergeCell ref="A51:G51"/>
    <mergeCell ref="A95:G95"/>
    <mergeCell ref="A5:G5"/>
    <mergeCell ref="A6:B6"/>
    <mergeCell ref="A7:B7"/>
    <mergeCell ref="A8:G8"/>
    <mergeCell ref="A9:G9"/>
    <mergeCell ref="A94:G94"/>
    <mergeCell ref="A82:F82"/>
    <mergeCell ref="A83:G83"/>
    <mergeCell ref="A11:G11"/>
    <mergeCell ref="A93:G93"/>
    <mergeCell ref="A76:F76"/>
    <mergeCell ref="B79:D79"/>
    <mergeCell ref="A88:G88"/>
    <mergeCell ref="A1:G1"/>
    <mergeCell ref="A2:G2"/>
    <mergeCell ref="A3:E3"/>
    <mergeCell ref="F3:G3"/>
    <mergeCell ref="A4:E4"/>
    <mergeCell ref="F4:G4"/>
    <mergeCell ref="A75:F75"/>
    <mergeCell ref="A50:F50"/>
    <mergeCell ref="B89:C89"/>
    <mergeCell ref="A92:F92"/>
    <mergeCell ref="B90:C91"/>
    <mergeCell ref="A77:G77"/>
    <mergeCell ref="A78:G78"/>
    <mergeCell ref="A87:F87"/>
    <mergeCell ref="B80:D80"/>
    <mergeCell ref="B81:D81"/>
    <mergeCell ref="B84:D84"/>
    <mergeCell ref="B85:D85"/>
    <mergeCell ref="A86:F86"/>
  </mergeCells>
  <pageMargins left="0.70866141732283472" right="0.70866141732283472" top="0.74803149606299213" bottom="0.74803149606299213" header="0.31496062992125984" footer="0.31496062992125984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ЖНВЛП</vt:lpstr>
      <vt:lpstr>ЖНВЛП!Область_печати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2024-01-11T06:44:29Z</cp:lastPrinted>
  <dcterms:created xsi:type="dcterms:W3CDTF">2018-04-09T06:40:37Z</dcterms:created>
  <dcterms:modified xsi:type="dcterms:W3CDTF">2025-01-24T09:12:29Z</dcterms:modified>
</cp:coreProperties>
</file>