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60" yWindow="-60" windowWidth="15480" windowHeight="11640"/>
  </bookViews>
  <sheets>
    <sheet name="Лист1" sheetId="2" r:id="rId1"/>
  </sheet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2"/>
  <c r="G36"/>
  <c r="J17"/>
  <c r="J16"/>
  <c r="J14"/>
  <c r="J15"/>
  <c r="G37" l="1"/>
  <c r="H37" s="1"/>
  <c r="H36"/>
  <c r="J10"/>
  <c r="G35" s="1"/>
  <c r="H35" s="1"/>
  <c r="K10"/>
  <c r="G51" l="1"/>
  <c r="L10"/>
  <c r="I35"/>
</calcChain>
</file>

<file path=xl/sharedStrings.xml><?xml version="1.0" encoding="utf-8"?>
<sst xmlns="http://schemas.openxmlformats.org/spreadsheetml/2006/main" count="99" uniqueCount="79">
  <si>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</si>
  <si>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</si>
  <si>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</si>
  <si>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</si>
  <si>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</si>
  <si>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</si>
  <si>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</si>
  <si>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</si>
  <si>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</si>
  <si>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</si>
  <si>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</si>
  <si>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</si>
  <si>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</si>
  <si>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</si>
  <si>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</si>
  <si>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</si>
  <si>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</si>
  <si>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</si>
  <si>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</si>
  <si>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</si>
  <si>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</si>
  <si>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</si>
  <si>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</si>
  <si>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</si>
  <si>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</si>
  <si>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</si>
  <si>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</si>
  <si>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Цена единицы планируемого к закупке лекарственного препарата без учета НДС и оптовой надбавки, руб.</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</si>
  <si>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</si>
  <si>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</si>
  <si>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</si>
  <si>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</si>
  <si>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</si>
  <si>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</si>
  <si>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</si>
  <si>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</si>
  <si>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</si>
  <si>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</si>
  <si>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</si>
  <si>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</si>
  <si>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</si>
  <si>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</si>
  <si>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</si>
  <si>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</si>
  <si>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</si>
  <si>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</si>
  <si>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</si>
  <si>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</si>
  <si>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</si>
  <si>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РУ</t>
  </si>
  <si>
    <t>Трастузумаб</t>
  </si>
  <si>
    <t>Лиофилизат для приготовления концентрата для приготовления раствора для инфузий 440 мг</t>
  </si>
  <si>
    <t>мг</t>
  </si>
  <si>
    <t>Предмет закупки</t>
  </si>
  <si>
    <t>Количество закупленных лекарственных препаратов в ЕИ ЕСКЛП</t>
  </si>
  <si>
    <t>Цена ЕИ ЕСКЛП без учета НДС и оптовой надбавки, руб.</t>
  </si>
  <si>
    <t>Сведения о контракте (договоре)</t>
  </si>
  <si>
    <t>Средневзвешенная цена</t>
  </si>
  <si>
    <t>Герцептин</t>
  </si>
  <si>
    <t>Гертикад</t>
  </si>
  <si>
    <t>Трастузумаб (Гертикад) лиофилизат для приготовления концентрата для приготовления раствора для инфузий 440 мг</t>
  </si>
  <si>
    <t>21.20.10.211-000019-1-00226</t>
  </si>
  <si>
    <t xml:space="preserve">Вл.Перв.Уп.Пр.Закрытое акционерное общество "БИОКАД" (ЗАО "БИОКАД"), Россия (5024048000); Вып.к.Втор.Уп.ОБЩЕСТВО С ОГРАНИЧЕННОЙ ОТВЕТСТВЕННОСТЬЮ "ПК-137" (ООО "ПК-137"), Россия (7703435199); </t>
  </si>
  <si>
    <t>ЛП-003403</t>
  </si>
  <si>
    <t>лиофилизат для приготовления концентрата для приготовления раствора для инфузий, 440 мг,  - флаконы (1)  / в комплекте с растворителем: бактериостатическая вода для инъекций (флаконы) 20 мл / - пачки картонные</t>
  </si>
  <si>
    <t>лиофилизат для приготовления концентрата для приготовления раствора для инфузий, 440 мг, 1 шт. - флакон (1)  / в комплекте с растворителем: бактериостатическая вода для инъекций [бензиловый спирт 1.1%] 20мл - флакон(1) / - пачки картонные</t>
  </si>
  <si>
    <t xml:space="preserve">Вл.Ф.Хоффманн-Ля Рош Лтд, Швейцария (7-013861-02); Перв.Уп.Пр.Дженентек Инк, США (94-2347624); Вып.к.Втор.Уп.Ф.Хоффманн-Ля Рош Лтд, Швейцария (7-013861-02); </t>
  </si>
  <si>
    <t>П N012038/01</t>
  </si>
  <si>
    <t>Тразимера®</t>
  </si>
  <si>
    <t xml:space="preserve">Вл.Пфайзер Инк, США (13-5315170); Вып.к.Перв.Уп.Втор.Уп.Пр.Пфайзер МФГ. Бельгия Н.В., Бельгия (BE 0400778165); </t>
  </si>
  <si>
    <t>ЛП-005920</t>
  </si>
  <si>
    <t>лиофилизат для приготовления концентрата для приготовления раствора для инфузий, 440 мг,  - флакон (1)  / растворитель (флакон) 20 мл х1 / - пачка  картонная</t>
  </si>
  <si>
    <t xml:space="preserve">Вл.Вып.к.Перв.Уп.Втор.Уп.Пр.Закрытое акционерное общество "БИОКАД" (ЗАО "БИОКАД"), Россия (5024048000); </t>
  </si>
  <si>
    <t>лиофилизат для приготовления концентрата для приготовления раствора для инфузий, 440 мг,  - флаконы (1)  / в комплекте с растворителем / - пачки картонные</t>
  </si>
  <si>
    <t>https://zakupki.gov.ru/epz/contract/contractCard/document-info.html?reestrNumber=3666100224822000298&amp;contractInfoId=75250721</t>
  </si>
  <si>
    <t>Запрос цен: Письмо Исх.№2461 от 01.09.2023</t>
  </si>
  <si>
    <t>КП № 1636 от 05.09.2023</t>
  </si>
  <si>
    <t>КП № 1163 от 07.09.2023</t>
  </si>
  <si>
    <t>КП № 1611 от 04.09.2023</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</si>
</sst>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41">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
      <u/>
      <sz val="11"/>
      <color theme="10"/>
      <name val="Calibri"/>
      <family val="2"/>
      <charset val="204"/>
    </font>
    <font>
      <sz val="8"/>
      <color theme="1"/>
      <name val="Times New Roman"/>
      <family val="1"/>
      <charset val="204"/>
    </font>
    <font>
      <sz val="8"/>
      <color indexed="8"/>
      <name val="Calibri"/>
      <family val="2"/>
      <charset val="204"/>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05050"/>
      </left>
      <right style="thin">
        <color rgb="FF505050"/>
      </right>
      <top style="thin">
        <color rgb="FF505050"/>
      </top>
      <bottom style="thin">
        <color rgb="FF505050"/>
      </bottom>
      <diagonal/>
    </border>
    <border>
      <left style="thin">
        <color indexed="8"/>
      </left>
      <right style="thin">
        <color indexed="8"/>
      </right>
      <top style="thin">
        <color indexed="8"/>
      </top>
      <bottom style="thin">
        <color indexed="8"/>
      </bottom>
      <diagonal/>
    </border>
  </borders>
  <cellStyleXfs count="206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38" fillId="0" borderId="0" applyNumberFormat="0" applyFill="0" applyBorder="0" applyAlignment="0" applyProtection="0">
      <alignment vertical="top"/>
      <protection locked="0"/>
    </xf>
  </cellStyleXfs>
  <cellXfs count="85">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Border="1" applyAlignment="1" applyProtection="1">
      <alignment horizontal="left" vertical="top" wrapText="1" readingOrder="1"/>
      <protection locked="0"/>
    </xf>
    <xf numFmtId="0" fontId="21" fillId="0" borderId="0" xfId="0" applyFont="1" applyBorder="1" applyAlignment="1" applyProtection="1">
      <alignment vertical="top" wrapText="1" readingOrder="1"/>
      <protection locked="0"/>
    </xf>
    <xf numFmtId="164" fontId="21" fillId="0" borderId="0" xfId="0" applyNumberFormat="1" applyFont="1" applyBorder="1" applyAlignment="1" applyProtection="1">
      <alignment horizontal="center" vertical="top" wrapText="1" readingOrder="1"/>
      <protection locked="0"/>
    </xf>
    <xf numFmtId="165" fontId="21" fillId="0" borderId="0" xfId="0" applyNumberFormat="1" applyFont="1" applyBorder="1" applyAlignment="1" applyProtection="1">
      <alignment vertical="top" wrapText="1" readingOrder="1"/>
      <protection locked="0"/>
    </xf>
    <xf numFmtId="0" fontId="21" fillId="0" borderId="0" xfId="0" applyFont="1" applyBorder="1" applyAlignment="1" applyProtection="1">
      <alignment horizontal="center" vertical="top" wrapText="1" readingOrder="1"/>
      <protection locked="0"/>
    </xf>
    <xf numFmtId="49" fontId="21" fillId="0" borderId="0" xfId="0" applyNumberFormat="1" applyFont="1" applyBorder="1" applyAlignment="1" applyProtection="1">
      <alignment horizontal="center" vertical="top" wrapText="1" readingOrder="1"/>
      <protection locked="0"/>
    </xf>
    <xf numFmtId="0" fontId="31" fillId="0" borderId="17" xfId="0" applyFont="1" applyBorder="1" applyAlignment="1">
      <alignment vertical="center" wrapText="1"/>
    </xf>
    <xf numFmtId="0" fontId="0" fillId="0" borderId="17" xfId="0" applyBorder="1" applyAlignment="1">
      <alignment wrapText="1"/>
    </xf>
    <xf numFmtId="0" fontId="0" fillId="0" borderId="17" xfId="0" applyBorder="1" applyAlignment="1">
      <alignment horizontal="center" wrapText="1"/>
    </xf>
    <xf numFmtId="4" fontId="0" fillId="0" borderId="17" xfId="0" applyNumberFormat="1" applyBorder="1" applyAlignment="1">
      <alignment horizontal="center" wrapText="1"/>
    </xf>
    <xf numFmtId="0" fontId="33" fillId="0" borderId="10" xfId="0" applyFont="1" applyBorder="1" applyAlignment="1">
      <alignment horizontal="center" vertical="center" wrapText="1"/>
    </xf>
    <xf numFmtId="0" fontId="38" fillId="0" borderId="17" xfId="2061" applyBorder="1" applyAlignment="1" applyProtection="1">
      <alignment wrapText="1"/>
    </xf>
    <xf numFmtId="0" fontId="37" fillId="0" borderId="0" xfId="0" applyFont="1"/>
    <xf numFmtId="0" fontId="39" fillId="0" borderId="10" xfId="0" applyFont="1" applyBorder="1" applyAlignment="1">
      <alignment horizontal="center" vertical="center" wrapText="1"/>
    </xf>
    <xf numFmtId="0" fontId="40" fillId="0" borderId="18" xfId="0" applyFont="1" applyBorder="1" applyAlignment="1" applyProtection="1">
      <alignment horizontal="left" vertical="top" wrapText="1" readingOrder="1"/>
      <protection locked="0"/>
    </xf>
    <xf numFmtId="0" fontId="40" fillId="0" borderId="18" xfId="0" applyFont="1" applyBorder="1" applyAlignment="1" applyProtection="1">
      <alignment vertical="top" wrapText="1" readingOrder="1"/>
      <protection locked="0"/>
    </xf>
    <xf numFmtId="164" fontId="40" fillId="0" borderId="18" xfId="0" applyNumberFormat="1" applyFont="1" applyBorder="1" applyAlignment="1" applyProtection="1">
      <alignment horizontal="center" vertical="top" wrapText="1" readingOrder="1"/>
      <protection locked="0"/>
    </xf>
    <xf numFmtId="165" fontId="40" fillId="0" borderId="18" xfId="0" applyNumberFormat="1" applyFont="1" applyBorder="1" applyAlignment="1" applyProtection="1">
      <alignment vertical="top" wrapText="1" readingOrder="1"/>
      <protection locked="0"/>
    </xf>
    <xf numFmtId="0" fontId="40" fillId="0" borderId="10" xfId="0" applyFont="1" applyBorder="1" applyAlignment="1" applyProtection="1">
      <alignment horizontal="center" vertical="top" wrapText="1" readingOrder="1"/>
      <protection locked="0"/>
    </xf>
    <xf numFmtId="0" fontId="0" fillId="0" borderId="17" xfId="0" applyBorder="1" applyAlignment="1">
      <alignment vertical="center" wrapText="1"/>
    </xf>
    <xf numFmtId="0" fontId="0" fillId="0" borderId="17" xfId="0" applyBorder="1" applyAlignment="1">
      <alignment horizontal="center" vertical="center" wrapText="1"/>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23" fillId="0" borderId="0" xfId="0" applyFont="1" applyAlignment="1">
      <alignment vertical="center" wrapText="1"/>
    </xf>
    <xf numFmtId="0" fontId="29" fillId="0" borderId="0" xfId="0" applyFont="1" applyAlignment="1">
      <alignment wrapText="1"/>
    </xf>
    <xf numFmtId="0" fontId="0" fillId="0" borderId="0" xfId="0" applyAlignment="1">
      <alignment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167" fontId="36" fillId="0" borderId="10" xfId="0" applyNumberFormat="1" applyFont="1" applyBorder="1" applyAlignment="1">
      <alignment horizontal="center" vertical="center" wrapText="1"/>
    </xf>
  </cellXfs>
  <cellStyles count="2062">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Гиперссылка" xfId="2061" builtinId="8"/>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3</xdr:col>
      <xdr:colOff>476250</xdr:colOff>
      <xdr:row>43</xdr:row>
      <xdr:rowOff>123825</xdr:rowOff>
    </xdr:to>
    <xdr:pic>
      <xdr:nvPicPr>
        <xdr:cNvPr id="2325" name="Рисунок 3" descr="base_1_283607_5">
          <a:extLst>
            <a:ext uri="{FF2B5EF4-FFF2-40B4-BE49-F238E27FC236}">
              <a16:creationId xmlns:a16="http://schemas.microsoft.com/office/drawing/2014/main" xmlns=""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akupki.gov.ru/epz/contract/contractCard/document-info.html?reestrNumber=3666100224822000298&amp;contractInfoId=75250721" TargetMode="External"/></Relationships>
</file>

<file path=xl/worksheets/sheet1.xml><?xml version="1.0" encoding="utf-8"?>
<worksheet xmlns="http://schemas.openxmlformats.org/spreadsheetml/2006/main" xmlns:r="http://schemas.openxmlformats.org/officeDocument/2006/relationships">
  <dimension ref="A1:O54"/>
  <sheetViews>
    <sheetView tabSelected="1" topLeftCell="A43" workbookViewId="0">
      <selection activeCell="F58" sqref="F58"/>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62" t="s">
        <v>0</v>
      </c>
      <c r="C1" s="62"/>
      <c r="D1" s="62"/>
      <c r="E1" s="62"/>
      <c r="F1" s="62"/>
      <c r="G1" s="62"/>
    </row>
    <row r="2" spans="1:15" ht="15.75">
      <c r="B2" s="15"/>
      <c r="C2" s="15"/>
      <c r="D2" s="15"/>
      <c r="E2" s="15"/>
      <c r="F2" s="15"/>
      <c r="G2" s="15"/>
    </row>
    <row r="3" spans="1:15" ht="59.25" customHeight="1">
      <c r="A3" s="77" t="s">
        <v>17</v>
      </c>
      <c r="B3" s="77"/>
      <c r="C3" s="77"/>
      <c r="D3" s="77"/>
      <c r="E3" s="77"/>
      <c r="F3" s="77"/>
      <c r="G3" s="77"/>
      <c r="H3" s="77"/>
      <c r="I3" s="77"/>
      <c r="J3" s="77"/>
      <c r="K3" s="77"/>
      <c r="L3" s="77"/>
      <c r="M3" s="31"/>
    </row>
    <row r="4" spans="1:15" ht="18" customHeight="1">
      <c r="A4" s="11" t="s">
        <v>4</v>
      </c>
      <c r="B4" s="10" t="s">
        <v>16</v>
      </c>
    </row>
    <row r="5" spans="1:15" ht="18" customHeight="1">
      <c r="A5" s="11"/>
      <c r="B5" s="10" t="s">
        <v>75</v>
      </c>
      <c r="C5" s="10"/>
      <c r="D5" s="10"/>
      <c r="E5" s="10"/>
    </row>
    <row r="6" spans="1:15" ht="18" customHeight="1">
      <c r="A6" s="1"/>
      <c r="B6" s="10"/>
    </row>
    <row r="7" spans="1:15" s="1" customFormat="1" ht="39" customHeight="1">
      <c r="B7" s="63" t="s">
        <v>9</v>
      </c>
      <c r="C7" s="63" t="s">
        <v>21</v>
      </c>
      <c r="D7" s="63" t="s">
        <v>45</v>
      </c>
      <c r="E7" s="63" t="s">
        <v>18</v>
      </c>
      <c r="F7" s="63" t="s">
        <v>1</v>
      </c>
      <c r="G7" s="66" t="s">
        <v>47</v>
      </c>
      <c r="H7" s="67"/>
      <c r="I7" s="67"/>
      <c r="J7" s="68"/>
      <c r="K7" s="74" t="s">
        <v>3</v>
      </c>
      <c r="L7" s="74" t="s">
        <v>2</v>
      </c>
    </row>
    <row r="8" spans="1:15" ht="31.5" customHeight="1">
      <c r="B8" s="63"/>
      <c r="C8" s="63"/>
      <c r="D8" s="63"/>
      <c r="E8" s="63"/>
      <c r="F8" s="63"/>
      <c r="G8" s="8" t="s">
        <v>76</v>
      </c>
      <c r="H8" s="8" t="s">
        <v>77</v>
      </c>
      <c r="I8" s="8" t="s">
        <v>78</v>
      </c>
      <c r="J8" s="25" t="s">
        <v>19</v>
      </c>
      <c r="K8" s="75"/>
      <c r="L8" s="75"/>
    </row>
    <row r="9" spans="1:15">
      <c r="B9" s="6">
        <v>1</v>
      </c>
      <c r="C9" s="6">
        <v>2</v>
      </c>
      <c r="D9" s="6">
        <v>3</v>
      </c>
      <c r="E9" s="6">
        <v>5</v>
      </c>
      <c r="F9" s="6">
        <v>6</v>
      </c>
      <c r="G9" s="7">
        <v>7</v>
      </c>
      <c r="H9" s="7">
        <v>8</v>
      </c>
      <c r="I9" s="7">
        <v>9</v>
      </c>
      <c r="J9" s="7">
        <v>10</v>
      </c>
      <c r="K9" s="7">
        <v>11</v>
      </c>
      <c r="L9" s="7">
        <v>12</v>
      </c>
    </row>
    <row r="10" spans="1:15" ht="76.5" customHeight="1">
      <c r="B10" s="14" t="s">
        <v>11</v>
      </c>
      <c r="C10" s="19" t="s">
        <v>50</v>
      </c>
      <c r="D10" s="19" t="s">
        <v>51</v>
      </c>
      <c r="E10" s="34" t="s">
        <v>52</v>
      </c>
      <c r="F10" s="3">
        <v>3</v>
      </c>
      <c r="G10" s="20">
        <v>60.621850000000002</v>
      </c>
      <c r="H10" s="13">
        <v>60.5976</v>
      </c>
      <c r="I10" s="13">
        <v>60.646099999999997</v>
      </c>
      <c r="J10" s="12">
        <f>MIN(G10:I10)</f>
        <v>60.5976</v>
      </c>
      <c r="K10" s="4">
        <f>STDEV(G10:I10)</f>
        <v>2.424999999999855E-2</v>
      </c>
      <c r="L10" s="5">
        <f>K10/J10</f>
        <v>4.0018086524876481E-4</v>
      </c>
      <c r="M10" s="16"/>
      <c r="N10" s="17"/>
      <c r="O10" s="18"/>
    </row>
    <row r="11" spans="1:15" ht="39.75" customHeight="1">
      <c r="A11" s="9" t="s">
        <v>5</v>
      </c>
      <c r="B11" s="78" t="s">
        <v>29</v>
      </c>
      <c r="C11" s="79"/>
      <c r="D11" s="79"/>
      <c r="E11" s="79"/>
      <c r="F11" s="79"/>
      <c r="G11" s="79"/>
      <c r="H11" s="79"/>
      <c r="I11" s="79"/>
      <c r="J11" s="79"/>
      <c r="K11" s="79"/>
      <c r="L11" s="79"/>
      <c r="M11" s="32"/>
    </row>
    <row r="12" spans="1:15" ht="17.25" customHeight="1"/>
    <row r="13" spans="1:15" ht="117.75" customHeight="1">
      <c r="B13" s="37" t="s">
        <v>20</v>
      </c>
      <c r="C13" s="38" t="s">
        <v>21</v>
      </c>
      <c r="D13" s="38" t="s">
        <v>22</v>
      </c>
      <c r="E13" s="38" t="s">
        <v>23</v>
      </c>
      <c r="F13" s="38" t="s">
        <v>24</v>
      </c>
      <c r="G13" s="38" t="s">
        <v>25</v>
      </c>
      <c r="H13" s="38" t="s">
        <v>26</v>
      </c>
      <c r="I13" s="38" t="s">
        <v>49</v>
      </c>
      <c r="J13" s="38" t="s">
        <v>27</v>
      </c>
    </row>
    <row r="14" spans="1:15" s="52" customFormat="1" ht="103.5" customHeight="1">
      <c r="B14" s="53">
        <v>1</v>
      </c>
      <c r="C14" s="54" t="s">
        <v>50</v>
      </c>
      <c r="D14" s="55" t="s">
        <v>58</v>
      </c>
      <c r="E14" s="55" t="s">
        <v>65</v>
      </c>
      <c r="F14" s="55" t="s">
        <v>66</v>
      </c>
      <c r="G14" s="56">
        <v>1</v>
      </c>
      <c r="H14" s="57">
        <v>69589.960000000006</v>
      </c>
      <c r="I14" s="55" t="s">
        <v>67</v>
      </c>
      <c r="J14" s="58">
        <f>H14/440</f>
        <v>158.15900000000002</v>
      </c>
    </row>
    <row r="15" spans="1:15" s="52" customFormat="1" ht="103.5" customHeight="1">
      <c r="B15" s="53">
        <v>1</v>
      </c>
      <c r="C15" s="54" t="s">
        <v>50</v>
      </c>
      <c r="D15" s="55" t="s">
        <v>59</v>
      </c>
      <c r="E15" s="55" t="s">
        <v>64</v>
      </c>
      <c r="F15" s="55" t="s">
        <v>62</v>
      </c>
      <c r="G15" s="56">
        <v>1</v>
      </c>
      <c r="H15" s="57">
        <v>51141.2</v>
      </c>
      <c r="I15" s="55" t="s">
        <v>63</v>
      </c>
      <c r="J15" s="58">
        <f>H15/440</f>
        <v>116.22999999999999</v>
      </c>
    </row>
    <row r="16" spans="1:15" s="52" customFormat="1" ht="103.5" customHeight="1">
      <c r="B16" s="53">
        <v>1</v>
      </c>
      <c r="C16" s="54" t="s">
        <v>50</v>
      </c>
      <c r="D16" s="55" t="s">
        <v>68</v>
      </c>
      <c r="E16" s="55" t="s">
        <v>71</v>
      </c>
      <c r="F16" s="55" t="s">
        <v>69</v>
      </c>
      <c r="G16" s="56">
        <v>1</v>
      </c>
      <c r="H16" s="57">
        <v>43347.59</v>
      </c>
      <c r="I16" s="55" t="s">
        <v>70</v>
      </c>
      <c r="J16" s="58">
        <f>H16/440</f>
        <v>98.51724999999999</v>
      </c>
    </row>
    <row r="17" spans="1:13" s="52" customFormat="1" ht="103.5" customHeight="1">
      <c r="B17" s="53">
        <v>1</v>
      </c>
      <c r="C17" s="54" t="s">
        <v>50</v>
      </c>
      <c r="D17" s="55" t="s">
        <v>50</v>
      </c>
      <c r="E17" s="55" t="s">
        <v>73</v>
      </c>
      <c r="F17" s="55" t="s">
        <v>72</v>
      </c>
      <c r="G17" s="56">
        <v>1</v>
      </c>
      <c r="H17" s="57">
        <v>51141.2</v>
      </c>
      <c r="I17" s="55" t="s">
        <v>63</v>
      </c>
      <c r="J17" s="58">
        <f>H17/440</f>
        <v>116.22999999999999</v>
      </c>
    </row>
    <row r="18" spans="1:13" s="33" customFormat="1" ht="16.5" customHeight="1">
      <c r="B18" s="39"/>
      <c r="C18" s="40"/>
      <c r="D18" s="41"/>
      <c r="E18" s="41"/>
      <c r="F18" s="41"/>
      <c r="G18" s="42"/>
      <c r="H18" s="43"/>
      <c r="I18" s="41"/>
      <c r="J18" s="44"/>
      <c r="K18" s="45"/>
    </row>
    <row r="19" spans="1:13" ht="34.5" customHeight="1">
      <c r="A19" s="9" t="s">
        <v>6</v>
      </c>
      <c r="B19" s="78" t="s">
        <v>30</v>
      </c>
      <c r="C19" s="79"/>
      <c r="D19" s="79"/>
      <c r="E19" s="79"/>
      <c r="F19" s="79"/>
      <c r="G19" s="79"/>
      <c r="H19" s="79"/>
      <c r="I19" s="79"/>
      <c r="J19" s="79"/>
      <c r="K19" s="79"/>
      <c r="L19" s="79"/>
      <c r="M19" s="32"/>
    </row>
    <row r="21" spans="1:13">
      <c r="B21" t="s">
        <v>14</v>
      </c>
    </row>
    <row r="23" spans="1:13" ht="81.75" customHeight="1">
      <c r="A23" s="9" t="s">
        <v>12</v>
      </c>
      <c r="B23" s="78" t="s">
        <v>28</v>
      </c>
      <c r="C23" s="79"/>
      <c r="D23" s="79"/>
      <c r="E23" s="79"/>
      <c r="F23" s="79"/>
      <c r="G23" s="79"/>
      <c r="H23" s="79"/>
      <c r="I23" s="79"/>
      <c r="J23" s="79"/>
      <c r="K23" s="79"/>
      <c r="L23" s="79"/>
      <c r="M23" s="32"/>
    </row>
    <row r="25" spans="1:13" ht="75">
      <c r="B25" s="47" t="s">
        <v>9</v>
      </c>
      <c r="C25" s="47" t="s">
        <v>53</v>
      </c>
      <c r="D25" s="47" t="s">
        <v>54</v>
      </c>
      <c r="E25" s="47" t="s">
        <v>55</v>
      </c>
      <c r="F25" s="48" t="s">
        <v>56</v>
      </c>
    </row>
    <row r="26" spans="1:13" ht="96">
      <c r="B26" s="47">
        <v>1</v>
      </c>
      <c r="C26" s="46" t="s">
        <v>60</v>
      </c>
      <c r="D26" s="59">
        <v>16720</v>
      </c>
      <c r="E26" s="60">
        <v>53.2</v>
      </c>
      <c r="F26" s="51" t="s">
        <v>74</v>
      </c>
    </row>
    <row r="27" spans="1:13" ht="30">
      <c r="B27" s="47"/>
      <c r="C27" s="47"/>
      <c r="D27" s="47"/>
      <c r="E27" s="47" t="s">
        <v>57</v>
      </c>
      <c r="F27" s="49">
        <v>53.2</v>
      </c>
    </row>
    <row r="31" spans="1:13" s="21" customFormat="1">
      <c r="B31" s="24"/>
      <c r="C31" s="24"/>
      <c r="D31" s="24"/>
      <c r="E31" s="24"/>
      <c r="F31" s="24"/>
      <c r="G31" s="24"/>
      <c r="H31" s="24"/>
      <c r="I31" s="24"/>
      <c r="J31" s="24"/>
      <c r="K31" s="24"/>
    </row>
    <row r="32" spans="1:13" s="21" customFormat="1">
      <c r="A32" s="30" t="s">
        <v>31</v>
      </c>
      <c r="B32" s="30"/>
      <c r="C32" s="30"/>
      <c r="D32" s="30"/>
      <c r="E32" s="30"/>
      <c r="F32" s="30"/>
      <c r="G32" s="30"/>
      <c r="H32" s="30"/>
      <c r="I32" s="30"/>
      <c r="J32" s="30"/>
    </row>
    <row r="33" spans="2:11" s="21" customFormat="1">
      <c r="B33" s="23"/>
      <c r="C33" s="23"/>
      <c r="D33" s="23"/>
      <c r="E33" s="23"/>
      <c r="F33" s="23"/>
      <c r="G33" s="23"/>
      <c r="H33" s="23"/>
      <c r="I33" s="23"/>
      <c r="J33" s="23"/>
      <c r="K33" s="23"/>
    </row>
    <row r="34" spans="2:11" s="21" customFormat="1" ht="169.5" customHeight="1">
      <c r="B34" s="22" t="s">
        <v>20</v>
      </c>
      <c r="C34" s="22" t="s">
        <v>32</v>
      </c>
      <c r="D34" s="22" t="s">
        <v>45</v>
      </c>
      <c r="E34" s="64" t="s">
        <v>33</v>
      </c>
      <c r="F34" s="65"/>
      <c r="G34" s="22" t="s">
        <v>34</v>
      </c>
      <c r="H34" s="22" t="s">
        <v>35</v>
      </c>
      <c r="I34" s="22" t="s">
        <v>36</v>
      </c>
      <c r="J34" s="23"/>
    </row>
    <row r="35" spans="2:11" s="21" customFormat="1" ht="27" customHeight="1">
      <c r="B35" s="83">
        <v>1</v>
      </c>
      <c r="C35" s="80" t="s">
        <v>50</v>
      </c>
      <c r="D35" s="80" t="s">
        <v>51</v>
      </c>
      <c r="E35" s="76" t="s">
        <v>48</v>
      </c>
      <c r="F35" s="76"/>
      <c r="G35" s="26">
        <f>J10</f>
        <v>60.5976</v>
      </c>
      <c r="H35" s="26">
        <f>G35*1.1</f>
        <v>66.657360000000011</v>
      </c>
      <c r="I35" s="84">
        <f>MIN(H35:H37)</f>
        <v>66.657360000000011</v>
      </c>
      <c r="J35" s="23"/>
    </row>
    <row r="36" spans="2:11" s="21" customFormat="1">
      <c r="B36" s="83"/>
      <c r="C36" s="81"/>
      <c r="D36" s="81"/>
      <c r="E36" s="76" t="s">
        <v>37</v>
      </c>
      <c r="F36" s="76"/>
      <c r="G36" s="26">
        <f>MIN(J14:J17)</f>
        <v>98.51724999999999</v>
      </c>
      <c r="H36" s="26">
        <f>G36*1.1*1.14</f>
        <v>123.54063149999998</v>
      </c>
      <c r="I36" s="84"/>
      <c r="J36" s="23"/>
    </row>
    <row r="37" spans="2:11" s="21" customFormat="1">
      <c r="B37" s="83"/>
      <c r="C37" s="81"/>
      <c r="D37" s="81"/>
      <c r="E37" s="76" t="s">
        <v>38</v>
      </c>
      <c r="F37" s="76"/>
      <c r="G37" s="27">
        <f>F27</f>
        <v>53.2</v>
      </c>
      <c r="H37" s="27">
        <f>G37*1.1*1.14</f>
        <v>66.712800000000001</v>
      </c>
      <c r="I37" s="84"/>
      <c r="J37" s="23"/>
    </row>
    <row r="38" spans="2:11" s="21" customFormat="1" ht="33.75" customHeight="1">
      <c r="B38" s="83"/>
      <c r="C38" s="82"/>
      <c r="D38" s="82"/>
      <c r="E38" s="76" t="s">
        <v>39</v>
      </c>
      <c r="F38" s="76"/>
      <c r="G38" s="27" t="s">
        <v>15</v>
      </c>
      <c r="H38" s="27" t="s">
        <v>15</v>
      </c>
      <c r="I38" s="84"/>
      <c r="J38" s="23"/>
    </row>
    <row r="39" spans="2:11" s="21" customFormat="1">
      <c r="B39" s="23"/>
      <c r="C39" s="23"/>
      <c r="D39" s="23"/>
      <c r="E39" s="23"/>
      <c r="F39" s="23"/>
      <c r="G39" s="23"/>
      <c r="H39" s="23"/>
      <c r="I39" s="23"/>
      <c r="J39" s="23"/>
      <c r="K39" s="23"/>
    </row>
    <row r="40" spans="2:11" s="21" customFormat="1">
      <c r="B40" s="61" t="s">
        <v>40</v>
      </c>
      <c r="C40" s="61"/>
      <c r="D40" s="61"/>
      <c r="E40" s="61"/>
      <c r="F40" s="61"/>
      <c r="G40" s="61"/>
      <c r="H40" s="61"/>
      <c r="I40" s="61"/>
      <c r="J40" s="61"/>
      <c r="K40" s="61"/>
    </row>
    <row r="41" spans="2:11" s="21" customFormat="1">
      <c r="B41" s="23"/>
      <c r="C41" s="23"/>
      <c r="D41" s="23"/>
      <c r="E41" s="23"/>
      <c r="F41" s="23"/>
      <c r="G41" s="23"/>
      <c r="H41" s="23"/>
      <c r="I41" s="23"/>
      <c r="J41" s="23"/>
      <c r="K41" s="23"/>
    </row>
    <row r="42" spans="2:11" s="21" customFormat="1">
      <c r="B42" s="23"/>
      <c r="C42" s="23"/>
      <c r="D42" s="23"/>
      <c r="E42" s="23"/>
      <c r="F42" s="23"/>
      <c r="G42" s="23"/>
      <c r="H42" s="23"/>
      <c r="I42" s="23"/>
      <c r="J42" s="23"/>
      <c r="K42" s="23"/>
    </row>
    <row r="43" spans="2:11" s="21" customFormat="1">
      <c r="B43" s="23"/>
      <c r="C43" s="23"/>
      <c r="D43" s="23"/>
      <c r="E43" s="23"/>
      <c r="F43" s="23"/>
      <c r="G43" s="23"/>
      <c r="H43" s="23"/>
      <c r="I43" s="23"/>
      <c r="J43" s="23"/>
      <c r="K43" s="23"/>
    </row>
    <row r="44" spans="2:11" s="21" customFormat="1">
      <c r="B44" s="23"/>
      <c r="C44" s="23"/>
      <c r="D44" s="23"/>
      <c r="E44" s="23"/>
      <c r="F44" s="23"/>
      <c r="G44" s="23"/>
      <c r="H44" s="23"/>
      <c r="I44" s="23"/>
      <c r="J44" s="23"/>
      <c r="K44" s="23"/>
    </row>
    <row r="45" spans="2:11" s="21" customFormat="1">
      <c r="B45" s="69" t="s">
        <v>7</v>
      </c>
      <c r="C45" s="69"/>
      <c r="D45" s="69"/>
      <c r="E45" s="69"/>
      <c r="F45" s="69"/>
      <c r="G45" s="69"/>
      <c r="H45" s="69"/>
      <c r="I45" s="69"/>
      <c r="J45" s="69"/>
      <c r="K45" s="69"/>
    </row>
    <row r="46" spans="2:11" s="21" customFormat="1">
      <c r="B46" s="69" t="s">
        <v>41</v>
      </c>
      <c r="C46" s="69"/>
      <c r="D46" s="69"/>
      <c r="E46" s="69"/>
      <c r="F46" s="69"/>
      <c r="G46" s="69"/>
      <c r="H46" s="69"/>
      <c r="I46" s="69"/>
      <c r="J46" s="69"/>
      <c r="K46" s="69"/>
    </row>
    <row r="47" spans="2:11" s="21" customFormat="1">
      <c r="B47" s="69" t="s">
        <v>8</v>
      </c>
      <c r="C47" s="69"/>
      <c r="D47" s="69"/>
      <c r="E47" s="69"/>
      <c r="F47" s="69"/>
      <c r="G47" s="69"/>
      <c r="H47" s="69"/>
      <c r="I47" s="69"/>
      <c r="J47" s="69"/>
      <c r="K47" s="69"/>
    </row>
    <row r="48" spans="2:11" s="21" customFormat="1">
      <c r="B48" s="23"/>
      <c r="C48" s="23"/>
      <c r="D48" s="23"/>
      <c r="E48" s="23"/>
      <c r="F48" s="23"/>
      <c r="G48" s="23"/>
      <c r="H48" s="23"/>
      <c r="I48" s="23"/>
      <c r="J48" s="23"/>
      <c r="K48" s="23"/>
    </row>
    <row r="49" spans="1:13" s="21" customFormat="1" ht="124.5" customHeight="1">
      <c r="B49" s="22" t="s">
        <v>42</v>
      </c>
      <c r="C49" s="22" t="s">
        <v>32</v>
      </c>
      <c r="D49" s="22" t="s">
        <v>45</v>
      </c>
      <c r="E49" s="22" t="s">
        <v>13</v>
      </c>
      <c r="F49" s="22" t="s">
        <v>43</v>
      </c>
      <c r="G49" s="22" t="s">
        <v>18</v>
      </c>
      <c r="H49" s="22" t="s">
        <v>44</v>
      </c>
      <c r="I49" s="22" t="s">
        <v>10</v>
      </c>
      <c r="J49" s="23"/>
      <c r="K49" s="23"/>
      <c r="L49" s="23"/>
      <c r="M49" s="23"/>
    </row>
    <row r="50" spans="1:13" s="21" customFormat="1" ht="60">
      <c r="B50" s="35" t="s">
        <v>11</v>
      </c>
      <c r="C50" s="19" t="s">
        <v>50</v>
      </c>
      <c r="D50" s="19" t="s">
        <v>51</v>
      </c>
      <c r="E50" s="50" t="s">
        <v>61</v>
      </c>
      <c r="F50" s="28">
        <v>66.650000000000006</v>
      </c>
      <c r="G50" s="34" t="s">
        <v>52</v>
      </c>
      <c r="H50" s="36">
        <v>14960</v>
      </c>
      <c r="I50" s="29">
        <f>H50*F50</f>
        <v>997084.00000000012</v>
      </c>
      <c r="J50" s="23"/>
      <c r="K50" s="23"/>
      <c r="L50" s="23"/>
      <c r="M50" s="23"/>
    </row>
    <row r="51" spans="1:13" s="21" customFormat="1">
      <c r="B51" s="70" t="s">
        <v>46</v>
      </c>
      <c r="C51" s="70"/>
      <c r="D51" s="70"/>
      <c r="E51" s="70"/>
      <c r="F51" s="70"/>
      <c r="G51" s="71">
        <f>SUM(I50:I50)</f>
        <v>997084.00000000012</v>
      </c>
      <c r="H51" s="72"/>
      <c r="I51" s="73"/>
      <c r="J51" s="23"/>
      <c r="K51" s="23"/>
    </row>
    <row r="54" spans="1:13">
      <c r="A54" s="9"/>
    </row>
  </sheetData>
  <mergeCells count="28">
    <mergeCell ref="L7:L8"/>
    <mergeCell ref="E36:F36"/>
    <mergeCell ref="A3:L3"/>
    <mergeCell ref="B11:L11"/>
    <mergeCell ref="B19:L19"/>
    <mergeCell ref="B23:L23"/>
    <mergeCell ref="C35:C38"/>
    <mergeCell ref="E37:F37"/>
    <mergeCell ref="E38:F38"/>
    <mergeCell ref="K7:K8"/>
    <mergeCell ref="B35:B38"/>
    <mergeCell ref="D35:D38"/>
    <mergeCell ref="E35:F35"/>
    <mergeCell ref="I35:I38"/>
    <mergeCell ref="B45:K45"/>
    <mergeCell ref="B46:K46"/>
    <mergeCell ref="B47:K47"/>
    <mergeCell ref="B51:F51"/>
    <mergeCell ref="G51:I51"/>
    <mergeCell ref="B40:K40"/>
    <mergeCell ref="B1:G1"/>
    <mergeCell ref="B7:B8"/>
    <mergeCell ref="C7:C8"/>
    <mergeCell ref="D7:D8"/>
    <mergeCell ref="E34:F34"/>
    <mergeCell ref="E7:E8"/>
    <mergeCell ref="F7:F8"/>
    <mergeCell ref="G7:J7"/>
  </mergeCells>
  <hyperlinks>
    <hyperlink ref="F26" r:id="rId1"/>
  </hyperlinks>
  <pageMargins left="0" right="0" top="0.19685039370078741" bottom="0" header="0.31496062992125984" footer="0.31496062992125984"/>
  <pageSetup paperSize="9" scale="8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другой пользователь</cp:lastModifiedBy>
  <cp:lastPrinted>2021-06-07T08:46:38Z</cp:lastPrinted>
  <dcterms:created xsi:type="dcterms:W3CDTF">2011-10-14T06:31:05Z</dcterms:created>
  <dcterms:modified xsi:type="dcterms:W3CDTF">2024-01-23T09:26:32Z</dcterms:modified>
</cp:coreProperties>
</file>