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090" windowHeight="11805" tabRatio="441" activeTab="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definedNames>
    <definedName name="_GoBack" localSheetId="0">Лист1!#REF!</definedName>
    <definedName name="_xlnm.Print_Area" localSheetId="0">Лист1!$A$2:$M$17</definedName>
  </definedNames>
  <calcPr calcId="124519"/>
</workbook>
</file>

<file path=xl/calcChain.xml><?xml version="1.0" encoding="utf-8"?>
<calcChain xmlns="http://schemas.openxmlformats.org/spreadsheetml/2006/main">
  <c r="J10" i="7"/>
  <c r="J9"/>
  <c r="J8"/>
  <c r="M44" i="8" l="1"/>
  <c r="M45"/>
  <c r="G42"/>
  <c r="F42"/>
  <c r="E42"/>
  <c r="J41"/>
  <c r="K41"/>
  <c r="L41"/>
  <c r="M41"/>
  <c r="I41"/>
  <c r="H41"/>
  <c r="J40"/>
  <c r="K40"/>
  <c r="J39"/>
  <c r="K39"/>
  <c r="A39"/>
  <c r="A40"/>
  <c r="A41"/>
  <c r="J38"/>
  <c r="K38"/>
  <c r="G37"/>
  <c r="F37"/>
  <c r="E37"/>
  <c r="J36"/>
  <c r="K36"/>
  <c r="J35"/>
  <c r="K35"/>
  <c r="K34"/>
  <c r="L34"/>
  <c r="M34"/>
  <c r="J34"/>
  <c r="H34"/>
  <c r="I34"/>
  <c r="J33"/>
  <c r="K33"/>
  <c r="L33"/>
  <c r="M33"/>
  <c r="J32"/>
  <c r="K32"/>
  <c r="A32"/>
  <c r="A33"/>
  <c r="A34"/>
  <c r="A35"/>
  <c r="A36"/>
  <c r="J31"/>
  <c r="K31"/>
  <c r="A31"/>
  <c r="J30"/>
  <c r="K30"/>
  <c r="L30"/>
  <c r="M30"/>
  <c r="J8" i="6"/>
  <c r="K8"/>
  <c r="A9"/>
  <c r="J9"/>
  <c r="H9"/>
  <c r="I9"/>
  <c r="A10"/>
  <c r="A11"/>
  <c r="A12"/>
  <c r="A13"/>
  <c r="A14"/>
  <c r="H10"/>
  <c r="I10"/>
  <c r="J10"/>
  <c r="K10"/>
  <c r="L10"/>
  <c r="M10"/>
  <c r="H11"/>
  <c r="I11"/>
  <c r="J11"/>
  <c r="K11"/>
  <c r="L11"/>
  <c r="M11"/>
  <c r="J12"/>
  <c r="K12"/>
  <c r="G29" i="8"/>
  <c r="F29"/>
  <c r="E29"/>
  <c r="J28"/>
  <c r="H28"/>
  <c r="I28"/>
  <c r="J27"/>
  <c r="K27"/>
  <c r="J26"/>
  <c r="K26"/>
  <c r="A26"/>
  <c r="A27"/>
  <c r="A28"/>
  <c r="J25"/>
  <c r="K25"/>
  <c r="G24"/>
  <c r="F24"/>
  <c r="E24"/>
  <c r="J23"/>
  <c r="K23"/>
  <c r="K22"/>
  <c r="J22"/>
  <c r="J21"/>
  <c r="K21"/>
  <c r="A21"/>
  <c r="A22"/>
  <c r="A23"/>
  <c r="J20"/>
  <c r="K20"/>
  <c r="L20"/>
  <c r="M20"/>
  <c r="H20"/>
  <c r="I20"/>
  <c r="G19"/>
  <c r="F19"/>
  <c r="E19"/>
  <c r="J18"/>
  <c r="K18"/>
  <c r="J17"/>
  <c r="K17"/>
  <c r="L17"/>
  <c r="M17"/>
  <c r="H17"/>
  <c r="I17"/>
  <c r="K16"/>
  <c r="L16"/>
  <c r="M16"/>
  <c r="J16"/>
  <c r="H16"/>
  <c r="I16"/>
  <c r="J15"/>
  <c r="K15"/>
  <c r="A15"/>
  <c r="A16"/>
  <c r="A17"/>
  <c r="A18"/>
  <c r="J14"/>
  <c r="K14"/>
  <c r="G13"/>
  <c r="F13"/>
  <c r="E13"/>
  <c r="J12"/>
  <c r="K12"/>
  <c r="J11"/>
  <c r="K11"/>
  <c r="A11"/>
  <c r="A12"/>
  <c r="J10"/>
  <c r="K10"/>
  <c r="A10"/>
  <c r="K9"/>
  <c r="J9"/>
  <c r="L9"/>
  <c r="M9"/>
  <c r="G8"/>
  <c r="F8"/>
  <c r="E8"/>
  <c r="J7"/>
  <c r="K7"/>
  <c r="J6"/>
  <c r="K6"/>
  <c r="J5"/>
  <c r="K5"/>
  <c r="L5"/>
  <c r="M5"/>
  <c r="A5"/>
  <c r="A6"/>
  <c r="A7"/>
  <c r="K4"/>
  <c r="J4"/>
  <c r="E12" i="2"/>
  <c r="K9" i="7"/>
  <c r="A9"/>
  <c r="A10"/>
  <c r="K8"/>
  <c r="L8" s="1"/>
  <c r="M8" s="1"/>
  <c r="G15" i="6"/>
  <c r="F15"/>
  <c r="E15"/>
  <c r="J14"/>
  <c r="K14"/>
  <c r="L14"/>
  <c r="M14"/>
  <c r="J13"/>
  <c r="K13"/>
  <c r="L13"/>
  <c r="M13"/>
  <c r="G12" i="5"/>
  <c r="F12"/>
  <c r="E12"/>
  <c r="J11"/>
  <c r="K11"/>
  <c r="L11"/>
  <c r="M11"/>
  <c r="J10"/>
  <c r="J9"/>
  <c r="A9"/>
  <c r="A10"/>
  <c r="A11"/>
  <c r="J8"/>
  <c r="H8"/>
  <c r="I8"/>
  <c r="G12" i="4"/>
  <c r="F12"/>
  <c r="E12"/>
  <c r="L11"/>
  <c r="M11"/>
  <c r="K11"/>
  <c r="J11"/>
  <c r="H11"/>
  <c r="I11"/>
  <c r="K10"/>
  <c r="J10"/>
  <c r="J9"/>
  <c r="H9"/>
  <c r="I9"/>
  <c r="A9"/>
  <c r="A10"/>
  <c r="A11"/>
  <c r="J8"/>
  <c r="K8"/>
  <c r="L8"/>
  <c r="M8"/>
  <c r="G13" i="3"/>
  <c r="F13"/>
  <c r="E13"/>
  <c r="J12"/>
  <c r="K11"/>
  <c r="J11"/>
  <c r="J10"/>
  <c r="K10"/>
  <c r="A10"/>
  <c r="A11"/>
  <c r="A12"/>
  <c r="J9"/>
  <c r="A9"/>
  <c r="J8"/>
  <c r="H8"/>
  <c r="I8"/>
  <c r="G12" i="2"/>
  <c r="F12"/>
  <c r="J11"/>
  <c r="H11"/>
  <c r="I11"/>
  <c r="J10"/>
  <c r="H10"/>
  <c r="I10"/>
  <c r="J9"/>
  <c r="K9"/>
  <c r="L9"/>
  <c r="M9"/>
  <c r="A9"/>
  <c r="A10"/>
  <c r="A11"/>
  <c r="J8"/>
  <c r="H8"/>
  <c r="I8"/>
  <c r="A10" i="1"/>
  <c r="A11"/>
  <c r="A9"/>
  <c r="G12"/>
  <c r="F12"/>
  <c r="E12"/>
  <c r="J8"/>
  <c r="K8"/>
  <c r="L8"/>
  <c r="M8"/>
  <c r="J9"/>
  <c r="K9"/>
  <c r="L9"/>
  <c r="M9"/>
  <c r="J10"/>
  <c r="H10"/>
  <c r="I10"/>
  <c r="J11"/>
  <c r="H11"/>
  <c r="I11"/>
  <c r="H10" i="7"/>
  <c r="I10" s="1"/>
  <c r="H9" i="5"/>
  <c r="I9"/>
  <c r="K10" i="1"/>
  <c r="K11"/>
  <c r="L11"/>
  <c r="M11"/>
  <c r="H9"/>
  <c r="I9"/>
  <c r="H8"/>
  <c r="I8"/>
  <c r="H9" i="7"/>
  <c r="I9" s="1"/>
  <c r="H8"/>
  <c r="I8" s="1"/>
  <c r="L9"/>
  <c r="M9" s="1"/>
  <c r="K10"/>
  <c r="L10" s="1"/>
  <c r="M10" s="1"/>
  <c r="H13" i="6"/>
  <c r="I13"/>
  <c r="H14"/>
  <c r="I14"/>
  <c r="H11" i="5"/>
  <c r="I11"/>
  <c r="L9"/>
  <c r="M9"/>
  <c r="K9"/>
  <c r="K8"/>
  <c r="L8"/>
  <c r="M8"/>
  <c r="H10"/>
  <c r="I10"/>
  <c r="K10"/>
  <c r="L10"/>
  <c r="M10"/>
  <c r="H8" i="4"/>
  <c r="I8"/>
  <c r="L10"/>
  <c r="M10"/>
  <c r="H10"/>
  <c r="I10"/>
  <c r="K9"/>
  <c r="L9"/>
  <c r="M9"/>
  <c r="H10" i="3"/>
  <c r="I10"/>
  <c r="L11"/>
  <c r="M11"/>
  <c r="L10"/>
  <c r="M10"/>
  <c r="K8"/>
  <c r="L8"/>
  <c r="M8"/>
  <c r="H12"/>
  <c r="I12"/>
  <c r="K12"/>
  <c r="L12"/>
  <c r="M12"/>
  <c r="H9"/>
  <c r="I9"/>
  <c r="K9"/>
  <c r="L9"/>
  <c r="M9"/>
  <c r="H11"/>
  <c r="I11"/>
  <c r="H9" i="2"/>
  <c r="I9"/>
  <c r="L11"/>
  <c r="M11"/>
  <c r="K11"/>
  <c r="K8"/>
  <c r="L8"/>
  <c r="M8"/>
  <c r="K10"/>
  <c r="L10"/>
  <c r="M10"/>
  <c r="L10" i="1"/>
  <c r="M10"/>
  <c r="M12"/>
  <c r="M12" i="5"/>
  <c r="M12" i="4"/>
  <c r="M13" i="3"/>
  <c r="M12" i="2"/>
  <c r="L4" i="8"/>
  <c r="M4"/>
  <c r="H9"/>
  <c r="I9"/>
  <c r="H5"/>
  <c r="I5"/>
  <c r="L7"/>
  <c r="M7"/>
  <c r="H12"/>
  <c r="I12"/>
  <c r="H23"/>
  <c r="I23"/>
  <c r="L27"/>
  <c r="M27"/>
  <c r="K28"/>
  <c r="L28"/>
  <c r="M28"/>
  <c r="H33"/>
  <c r="I33"/>
  <c r="H40"/>
  <c r="I40"/>
  <c r="H4"/>
  <c r="I4"/>
  <c r="L12"/>
  <c r="M12"/>
  <c r="L23"/>
  <c r="M23"/>
  <c r="H25"/>
  <c r="I25"/>
  <c r="L25"/>
  <c r="M25"/>
  <c r="H30"/>
  <c r="I30"/>
  <c r="L36"/>
  <c r="M36"/>
  <c r="L40"/>
  <c r="M40"/>
  <c r="L11"/>
  <c r="M11"/>
  <c r="L22"/>
  <c r="M22"/>
  <c r="L32"/>
  <c r="M32"/>
  <c r="L39"/>
  <c r="M39"/>
  <c r="H38"/>
  <c r="I38"/>
  <c r="L38"/>
  <c r="M38"/>
  <c r="M42"/>
  <c r="H39"/>
  <c r="I39"/>
  <c r="H31"/>
  <c r="I31"/>
  <c r="L31"/>
  <c r="M31"/>
  <c r="H35"/>
  <c r="I35"/>
  <c r="L35"/>
  <c r="M35"/>
  <c r="H32"/>
  <c r="I32"/>
  <c r="H36"/>
  <c r="I36"/>
  <c r="K9" i="6"/>
  <c r="L12"/>
  <c r="M12"/>
  <c r="H12"/>
  <c r="I12"/>
  <c r="L8"/>
  <c r="M8"/>
  <c r="H8"/>
  <c r="I8"/>
  <c r="L9"/>
  <c r="M9"/>
  <c r="H26" i="8"/>
  <c r="I26"/>
  <c r="L26"/>
  <c r="M26"/>
  <c r="H27"/>
  <c r="I27"/>
  <c r="H21"/>
  <c r="I21"/>
  <c r="L21"/>
  <c r="M21"/>
  <c r="H22"/>
  <c r="I22"/>
  <c r="H14"/>
  <c r="I14"/>
  <c r="L14"/>
  <c r="M14"/>
  <c r="H18"/>
  <c r="I18"/>
  <c r="L18"/>
  <c r="M18"/>
  <c r="H15"/>
  <c r="I15"/>
  <c r="L15"/>
  <c r="M15"/>
  <c r="H10"/>
  <c r="I10"/>
  <c r="L10"/>
  <c r="M10"/>
  <c r="M13"/>
  <c r="H11"/>
  <c r="I11"/>
  <c r="H6"/>
  <c r="I6"/>
  <c r="L6"/>
  <c r="M6"/>
  <c r="H7"/>
  <c r="I7"/>
  <c r="M24"/>
  <c r="M8"/>
  <c r="M37"/>
  <c r="M29"/>
  <c r="M15" i="6"/>
  <c r="M19" i="8"/>
  <c r="M11" i="7" l="1"/>
</calcChain>
</file>

<file path=xl/sharedStrings.xml><?xml version="1.0" encoding="utf-8"?>
<sst xmlns="http://schemas.openxmlformats.org/spreadsheetml/2006/main" count="292" uniqueCount="70">
  <si>
    <t>Обоснование начальной (максимальной) цены контракта</t>
  </si>
  <si>
    <t>Расчет НМЦК:</t>
  </si>
  <si>
    <t>№ п/п</t>
  </si>
  <si>
    <t>Наименование объекта закупки</t>
  </si>
  <si>
    <t>Ед. изм.</t>
  </si>
  <si>
    <t xml:space="preserve">Коэффициент вариации цены
</t>
  </si>
  <si>
    <t>Общая стоимость товара в соответствии с КП:</t>
  </si>
  <si>
    <t>Цена за ед.изм. (руб.) без НДС</t>
  </si>
  <si>
    <t>Среднее квадратичное отклонение</t>
  </si>
  <si>
    <t xml:space="preserve">Объем товара </t>
  </si>
  <si>
    <t xml:space="preserve">Коэффициент вариации не превышает 33%, что свидетельствует об однородности совокупности значений, используемых в расчете.  </t>
  </si>
  <si>
    <t>НМЦК рын. (руб.)</t>
  </si>
  <si>
    <t>НЦЕ рын. (руб.) без НДС (руб.)</t>
  </si>
  <si>
    <t>НЦЕ рын. (руб.) с НДС  (руб.)</t>
  </si>
  <si>
    <t>НДС 10% (руб.)</t>
  </si>
  <si>
    <t xml:space="preserve">В соответствии со статьей 22 Федерального закона № 44-ФЗ «О контрактной системе в сфере закупок товаров, работ, услуг для обеспечения государственных и муниципальных нужд» начальная (максимальная) цена контракта определена Заказчиком в соответствии с п.17 приказа Минздрава России от 15.05.2020 N 450н «Об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и начальной цены единицы товара, работы, услуги при осуществлении закупок медицинских изделий» (далее – приказ МЗ РФ № 450н)
</t>
  </si>
  <si>
    <t>Расчет начальной цены единицы медицинского изделия (НЦЕ) , цены единицы медицинского изделия (ЦЕМ), для которого в эксплуатационной документации производителя (изготовителя) не предусмотрено использование расходных материалов и проведение технического обслуживания в период гарантийного срока его эксплуатации осуществляется по формуле в соответствии  с п. 9, п. 12 Приказа.  НЦЕ и ЦЕМ устанавливается как средневзвешенное значение собранных  цен без учета НДС посредством использования метода сопоставимых рыночных цен (анализа рынка) на основании коммерческих и ценовых предложений Поставщиков</t>
  </si>
  <si>
    <t>Дата составления расчета НМЦК:  09.10.2023</t>
  </si>
  <si>
    <t>КП  №1, КП№23У-0002968 от 28.09.2023</t>
  </si>
  <si>
    <t>Набор реагентов для иммуноферментного выявления суммарных антител к антигенам Helicobacter pylori</t>
  </si>
  <si>
    <t>набор</t>
  </si>
  <si>
    <t>Набор реагентов  для подтверждения специфичности выявления HBsAg иммуноферментным анализом</t>
  </si>
  <si>
    <t>Набор реагентов для  иммуноферментативного выявления поверхностного антигена вируса гепатита В</t>
  </si>
  <si>
    <t>Набор реагентов для количественного определения общего простата-специфицеского антигена методом иммуноферментого анализа</t>
  </si>
  <si>
    <t>КП №2, КП №1015 от 29.09.2023</t>
  </si>
  <si>
    <t>КП №3, КП №23У-0002968 от 28.09.2023</t>
  </si>
  <si>
    <t>Дата составления расчета НМЦК:  23.10.2023</t>
  </si>
  <si>
    <t>Набор реагентов для количественного определения  Ig G  к двуспиральной ДНК</t>
  </si>
  <si>
    <t>Набор реагентов для  иммуноферментативного выявления спектра анитител к ВГС и подтверждения результатов</t>
  </si>
  <si>
    <t>Набор реагентов для  иммуноферментативного выявления антител к ВГС</t>
  </si>
  <si>
    <t>Набор реагентов для  количественного выявления иммуноферментативным методом N-терминальный фрагмент предшественника мозгового пептида в сыворотке крови</t>
  </si>
  <si>
    <t>КП №2, КП 1016 от 29.09.2023</t>
  </si>
  <si>
    <t>Набор реагентов для  иммуноферментативного выявления антител класса Ig G к вирусу краснухи</t>
  </si>
  <si>
    <t>Набор реагентов для  иммуноферментативного выявления антител класса Ig М к вирусу краснухи</t>
  </si>
  <si>
    <t>Набор реагентов для  иммуноферментативного выявления СА 125</t>
  </si>
  <si>
    <t>Наконечники одноразовые 1100 мкл</t>
  </si>
  <si>
    <t>уп</t>
  </si>
  <si>
    <t>КП №2, КП 1017 от 29.09.2023</t>
  </si>
  <si>
    <t>Набор реагентов для иммуноферментного выявления иммуноглобулинов класса G к токсокарам</t>
  </si>
  <si>
    <t>Набор реагентов для иммуноферментного выявления антител класса G к токсоплазмам</t>
  </si>
  <si>
    <t>Набор реагентов для количественного иммуноферментного выявления ПСА общего</t>
  </si>
  <si>
    <t>КП №2, КП 1018 от 29.09.2023</t>
  </si>
  <si>
    <t>Набор реагентов для иммуноферментного выявления иммуноглобулинов класса G к описторхам</t>
  </si>
  <si>
    <t>Набор реагентов для количественного иммуноферментного определения ТТГ</t>
  </si>
  <si>
    <t>КП №1, КП № 23У-0002974 от 28.09.2023</t>
  </si>
  <si>
    <t>КП №3, КП № 23У-0002973 от 28.09.2023</t>
  </si>
  <si>
    <t>КП №1, КП № 23У-0002973 от 28.09.2023</t>
  </si>
  <si>
    <t>КП №1, КП № 23У-0002970 от 28.09.2023</t>
  </si>
  <si>
    <t>КП №3, КП № 23У-0002970 от 28.09.2023</t>
  </si>
  <si>
    <t>КП №1, КП № 23У-0002969 от 28.09.2023</t>
  </si>
  <si>
    <t>КП №3, КП № 23У-0002969 от 28.09.2023</t>
  </si>
  <si>
    <t>КП №2, КП 1019 от 29.09.2023</t>
  </si>
  <si>
    <t>Набор реагентов для иммуноферментного выявления иммуноглобулинов класса М к ВГА</t>
  </si>
  <si>
    <t>Набор реагентов для иммуноферментного выявления иммуноглобулинов класса G к ВГА</t>
  </si>
  <si>
    <t>Набор реагентов для количественного иммуноферментного определения СТ4</t>
  </si>
  <si>
    <t>Набор реагентов для  иммуноферментативного выявления суммарных антител к лямблии</t>
  </si>
  <si>
    <t>КП №1, КП № 23У-0002975 от 28.09.2023</t>
  </si>
  <si>
    <t>КП №2, КП 1020 от 29.09.2023</t>
  </si>
  <si>
    <t>КП №3, КП № 23У-0002975 от 28.09.2023</t>
  </si>
  <si>
    <t>Наконечники одноразовые 300 мкл</t>
  </si>
  <si>
    <t>Набор реагентов для количественного иммуноферментного определения СТ3</t>
  </si>
  <si>
    <t>Набор реагентов для  иммуноферментативного выявления антител к сифилису</t>
  </si>
  <si>
    <t>упаковка</t>
  </si>
  <si>
    <t>вх № 74 от 16.02.2024</t>
  </si>
  <si>
    <t>вх № 75 от 16.02.2024</t>
  </si>
  <si>
    <t>вх № 76 от 16.02.2024</t>
  </si>
  <si>
    <t>Treponemapallidum общие антитела ИВД, набор, иммуноферментный анализ (ИФА)</t>
  </si>
  <si>
    <t>Свободный трийодтиронин ИВД, набор, иммуноферментный анализ (ИФА)</t>
  </si>
  <si>
    <t>Вирус гепатита С общие антитела ИВД, набор, иммуноферментный анализ (ИФА)</t>
  </si>
  <si>
    <t>щт.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</si>
</sst>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" fontId="2" fillId="0" borderId="1" xfId="0" applyNumberFormat="1" applyFont="1" applyBorder="1" applyAlignment="1">
      <alignment horizontal="center" vertical="center"/>
    </xf>
    <xf numFmtId="4" fontId="3" fillId="2" borderId="0" xfId="0" applyNumberFormat="1" applyFont="1" applyFill="1" applyAlignment="1">
      <alignment horizontal="justify" vertical="top" wrapText="1"/>
    </xf>
    <xf numFmtId="2" fontId="3" fillId="2" borderId="0" xfId="0" applyNumberFormat="1" applyFont="1" applyFill="1" applyAlignment="1">
      <alignment horizontal="justify" vertical="top" wrapText="1"/>
    </xf>
    <xf numFmtId="0" fontId="3" fillId="0" borderId="0" xfId="0" applyFont="1"/>
    <xf numFmtId="0" fontId="3" fillId="0" borderId="0" xfId="0" applyFont="1" applyBorder="1" applyAlignment="1">
      <alignment horizontal="justify" vertical="top" wrapText="1"/>
    </xf>
    <xf numFmtId="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/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3" borderId="0" xfId="0" applyFont="1" applyFill="1"/>
    <xf numFmtId="0" fontId="2" fillId="0" borderId="0" xfId="0" applyFont="1" applyBorder="1" applyAlignment="1">
      <alignment wrapText="1"/>
    </xf>
    <xf numFmtId="2" fontId="3" fillId="0" borderId="0" xfId="0" applyNumberFormat="1" applyFont="1"/>
    <xf numFmtId="2" fontId="3" fillId="3" borderId="2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4" fontId="3" fillId="4" borderId="0" xfId="0" applyNumberFormat="1" applyFont="1" applyFill="1" applyAlignment="1">
      <alignment horizontal="justify" vertical="top" wrapText="1"/>
    </xf>
    <xf numFmtId="0" fontId="2" fillId="3" borderId="0" xfId="0" applyFont="1" applyFill="1" applyBorder="1" applyAlignment="1">
      <alignment wrapText="1"/>
    </xf>
    <xf numFmtId="4" fontId="3" fillId="2" borderId="0" xfId="0" applyNumberFormat="1" applyFont="1" applyFill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6" borderId="0" xfId="0" applyFill="1"/>
    <xf numFmtId="4" fontId="3" fillId="2" borderId="4" xfId="0" applyNumberFormat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justify" vertical="top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justify"/>
    </xf>
    <xf numFmtId="0" fontId="3" fillId="0" borderId="0" xfId="0" applyFont="1" applyBorder="1"/>
    <xf numFmtId="4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Border="1"/>
    <xf numFmtId="4" fontId="3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125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view="pageLayout" workbookViewId="0">
      <selection activeCell="F22" sqref="F22"/>
    </sheetView>
  </sheetViews>
  <sheetFormatPr defaultColWidth="8.85546875" defaultRowHeight="12"/>
  <cols>
    <col min="1" max="1" width="4.28515625" style="4" customWidth="1"/>
    <col min="2" max="2" width="23.5703125" style="4" customWidth="1"/>
    <col min="3" max="3" width="10" style="4" customWidth="1"/>
    <col min="4" max="4" width="11.42578125" style="13" customWidth="1"/>
    <col min="5" max="5" width="13.28515625" style="4" customWidth="1"/>
    <col min="6" max="6" width="13.42578125" style="15" customWidth="1"/>
    <col min="7" max="8" width="14" style="4" customWidth="1"/>
    <col min="9" max="9" width="14.28515625" style="4" customWidth="1"/>
    <col min="10" max="12" width="13.140625" style="4" customWidth="1"/>
    <col min="13" max="13" width="18.7109375" style="4" customWidth="1"/>
    <col min="14" max="16384" width="8.85546875" style="4"/>
  </cols>
  <sheetData>
    <row r="1" spans="1:1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6" customFormat="1" ht="27" customHeight="1">
      <c r="A2" s="38" t="s">
        <v>15</v>
      </c>
      <c r="B2" s="38"/>
      <c r="C2" s="38"/>
      <c r="D2" s="48"/>
      <c r="E2" s="49"/>
      <c r="F2" s="49"/>
      <c r="G2" s="49"/>
      <c r="H2" s="49"/>
      <c r="I2" s="49"/>
      <c r="J2" s="49"/>
      <c r="K2" s="49"/>
      <c r="L2" s="49"/>
      <c r="M2" s="49"/>
    </row>
    <row r="3" spans="1:13" s="5" customFormat="1" ht="45.75" customHeight="1">
      <c r="A3" s="50" t="s">
        <v>16</v>
      </c>
      <c r="B3" s="50"/>
      <c r="C3" s="50"/>
      <c r="D3" s="51"/>
      <c r="E3" s="52"/>
      <c r="F3" s="52"/>
      <c r="G3" s="52"/>
      <c r="H3" s="52"/>
      <c r="I3" s="52"/>
      <c r="J3" s="52"/>
      <c r="K3" s="52"/>
      <c r="L3" s="52"/>
      <c r="M3" s="52"/>
    </row>
    <row r="4" spans="1:13" ht="15.6" hidden="1" customHeight="1">
      <c r="A4" s="53" t="s">
        <v>1</v>
      </c>
      <c r="B4" s="53"/>
      <c r="C4" s="53"/>
      <c r="D4" s="53"/>
      <c r="E4" s="7"/>
      <c r="F4" s="7"/>
      <c r="G4" s="7"/>
      <c r="H4" s="7"/>
      <c r="I4" s="7"/>
      <c r="J4" s="7"/>
      <c r="K4" s="7"/>
      <c r="L4" s="7"/>
      <c r="M4" s="7"/>
    </row>
    <row r="5" spans="1:13" ht="22.9" hidden="1" customHeight="1">
      <c r="A5" s="22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5.6" customHeight="1">
      <c r="A6" s="55" t="s">
        <v>2</v>
      </c>
      <c r="B6" s="56" t="s">
        <v>3</v>
      </c>
      <c r="C6" s="56" t="s">
        <v>4</v>
      </c>
      <c r="D6" s="58" t="s">
        <v>9</v>
      </c>
      <c r="E6" s="59" t="s">
        <v>7</v>
      </c>
      <c r="F6" s="59"/>
      <c r="G6" s="59"/>
      <c r="H6" s="43" t="s">
        <v>8</v>
      </c>
      <c r="I6" s="41" t="s">
        <v>5</v>
      </c>
      <c r="J6" s="42" t="s">
        <v>12</v>
      </c>
      <c r="K6" s="39" t="s">
        <v>14</v>
      </c>
      <c r="L6" s="42" t="s">
        <v>13</v>
      </c>
      <c r="M6" s="42" t="s">
        <v>11</v>
      </c>
    </row>
    <row r="7" spans="1:13" ht="73.5" customHeight="1">
      <c r="A7" s="55"/>
      <c r="B7" s="57"/>
      <c r="C7" s="57"/>
      <c r="D7" s="58"/>
      <c r="E7" s="23" t="s">
        <v>18</v>
      </c>
      <c r="F7" s="23" t="s">
        <v>24</v>
      </c>
      <c r="G7" s="23" t="s">
        <v>25</v>
      </c>
      <c r="H7" s="43"/>
      <c r="I7" s="41"/>
      <c r="J7" s="43"/>
      <c r="K7" s="40"/>
      <c r="L7" s="43"/>
      <c r="M7" s="42"/>
    </row>
    <row r="8" spans="1:13" ht="60">
      <c r="A8" s="29">
        <v>1</v>
      </c>
      <c r="B8" s="24" t="s">
        <v>19</v>
      </c>
      <c r="C8" s="24" t="s">
        <v>20</v>
      </c>
      <c r="D8" s="25">
        <v>30</v>
      </c>
      <c r="E8" s="26">
        <v>8581.82</v>
      </c>
      <c r="F8" s="26">
        <v>8836.36</v>
      </c>
      <c r="G8" s="26">
        <v>8727.27</v>
      </c>
      <c r="H8" s="16">
        <f>SQRT(((SUM((POWER(E8-J8,2)),(POWER(G8-J8,2)),(POWER(F8-J8,2)),))/(3-1)))</f>
        <v>127.70208964617656</v>
      </c>
      <c r="I8" s="17">
        <f>H8/J8*100</f>
        <v>1.4652884878192178</v>
      </c>
      <c r="J8" s="18">
        <f>ROUND((E8+F8+G8)/3,2)</f>
        <v>8715.15</v>
      </c>
      <c r="K8" s="18">
        <f>ROUND(J8*10%,2)</f>
        <v>871.52</v>
      </c>
      <c r="L8" s="18">
        <f>J8+K8</f>
        <v>9586.67</v>
      </c>
      <c r="M8" s="18">
        <f>L8*D8</f>
        <v>287600.09999999998</v>
      </c>
    </row>
    <row r="9" spans="1:13" ht="60">
      <c r="A9" s="29">
        <f>A8+1</f>
        <v>2</v>
      </c>
      <c r="B9" s="24" t="s">
        <v>21</v>
      </c>
      <c r="C9" s="24" t="s">
        <v>20</v>
      </c>
      <c r="D9" s="25">
        <v>4</v>
      </c>
      <c r="E9" s="26">
        <v>19681.82</v>
      </c>
      <c r="F9" s="26">
        <v>20581.82</v>
      </c>
      <c r="G9" s="26">
        <v>20018.18</v>
      </c>
      <c r="H9" s="16">
        <f>SQRT(((SUM((POWER(E9-J9,2)),(POWER(G9-J9,2)),(POWER(F9-J9,2)),))/(3-1)))</f>
        <v>454.75782917944355</v>
      </c>
      <c r="I9" s="17">
        <f>H9/J9*100</f>
        <v>2.2631590876624674</v>
      </c>
      <c r="J9" s="18">
        <f>ROUND((E9+F9+G9)/3,2)</f>
        <v>20093.939999999999</v>
      </c>
      <c r="K9" s="18">
        <f>ROUND(J9*10%,2)</f>
        <v>2009.39</v>
      </c>
      <c r="L9" s="18">
        <f>J9+K9</f>
        <v>22103.329999999998</v>
      </c>
      <c r="M9" s="18">
        <f>L9*D9</f>
        <v>88413.319999999992</v>
      </c>
    </row>
    <row r="10" spans="1:13" ht="48">
      <c r="A10" s="29">
        <f>A9+1</f>
        <v>3</v>
      </c>
      <c r="B10" s="24" t="s">
        <v>22</v>
      </c>
      <c r="C10" s="24" t="s">
        <v>20</v>
      </c>
      <c r="D10" s="25">
        <v>30</v>
      </c>
      <c r="E10" s="26">
        <v>14027.27</v>
      </c>
      <c r="F10" s="26">
        <v>14754.55</v>
      </c>
      <c r="G10" s="26">
        <v>14381.82</v>
      </c>
      <c r="H10" s="16">
        <f>SQRT(((SUM((POWER(E10-J10,2)),(POWER(G10-J10,2)),(POWER(F10-J10,2)),))/(3-1)))</f>
        <v>363.6778688619911</v>
      </c>
      <c r="I10" s="17">
        <f>H10/J10*100</f>
        <v>2.5276682100628522</v>
      </c>
      <c r="J10" s="18">
        <f>ROUND((E10+F10+G10)/3,2)</f>
        <v>14387.88</v>
      </c>
      <c r="K10" s="18">
        <f>ROUND(J10*10%,2)</f>
        <v>1438.79</v>
      </c>
      <c r="L10" s="18">
        <f>J10+K10</f>
        <v>15826.669999999998</v>
      </c>
      <c r="M10" s="18">
        <f>L10*D10</f>
        <v>474800.1</v>
      </c>
    </row>
    <row r="11" spans="1:13" ht="72">
      <c r="A11" s="29">
        <f>A10+1</f>
        <v>4</v>
      </c>
      <c r="B11" s="24" t="s">
        <v>23</v>
      </c>
      <c r="C11" s="24" t="s">
        <v>20</v>
      </c>
      <c r="D11" s="25">
        <v>5</v>
      </c>
      <c r="E11" s="26">
        <v>9109.09</v>
      </c>
      <c r="F11" s="26">
        <v>9554.5499999999993</v>
      </c>
      <c r="G11" s="26">
        <v>9318.18</v>
      </c>
      <c r="H11" s="16">
        <f>SQRT(((SUM((POWER(E11-J11,2)),(POWER(G11-J11,2)),(POWER(F11-J11,2)),))/(3-1)))</f>
        <v>222.86917563898288</v>
      </c>
      <c r="I11" s="17">
        <f>H11/J11*100</f>
        <v>2.3894363049314844</v>
      </c>
      <c r="J11" s="18">
        <f>ROUND((E11+F11+G11)/3,2)</f>
        <v>9327.27</v>
      </c>
      <c r="K11" s="18">
        <f>ROUND(J11*10%,2)</f>
        <v>932.73</v>
      </c>
      <c r="L11" s="18">
        <f>J11+K11</f>
        <v>10260</v>
      </c>
      <c r="M11" s="18">
        <f>L11*D11</f>
        <v>51300</v>
      </c>
    </row>
    <row r="12" spans="1:13" s="10" customFormat="1" ht="30.75" customHeight="1">
      <c r="A12" s="44" t="s">
        <v>6</v>
      </c>
      <c r="B12" s="45"/>
      <c r="C12" s="45"/>
      <c r="D12" s="46"/>
      <c r="E12" s="8">
        <f>SUMPRODUCT($D8:D11,E8:E11)</f>
        <v>802545.42999999993</v>
      </c>
      <c r="F12" s="8">
        <f>SUMPRODUCT($D8:D11,F8:F11)</f>
        <v>837827.33000000007</v>
      </c>
      <c r="G12" s="8">
        <f>SUMPRODUCT($D8:D11,G8:G11)</f>
        <v>819936.32</v>
      </c>
      <c r="H12" s="8"/>
      <c r="I12" s="9"/>
      <c r="J12" s="9"/>
      <c r="K12" s="9"/>
      <c r="L12" s="9"/>
      <c r="M12" s="1">
        <f>SUM(M8:M11)</f>
        <v>902113.52</v>
      </c>
    </row>
    <row r="13" spans="1:13" ht="6" customHeight="1">
      <c r="A13" s="22"/>
      <c r="B13" s="22"/>
      <c r="C13" s="22"/>
      <c r="D13" s="19"/>
      <c r="E13" s="11"/>
      <c r="F13" s="12"/>
      <c r="G13" s="11"/>
      <c r="H13" s="11"/>
      <c r="I13" s="22"/>
      <c r="J13" s="22"/>
      <c r="K13" s="22"/>
      <c r="L13" s="22"/>
      <c r="M13" s="22"/>
    </row>
    <row r="14" spans="1:13" ht="16.5" customHeight="1">
      <c r="A14" s="38" t="s">
        <v>10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 ht="12.75" customHeight="1">
      <c r="A15" s="2"/>
      <c r="B15" s="2"/>
      <c r="C15" s="2"/>
      <c r="D15" s="20"/>
      <c r="E15" s="2"/>
      <c r="F15" s="3"/>
      <c r="G15" s="2"/>
      <c r="H15" s="2"/>
      <c r="I15" s="2"/>
      <c r="J15" s="2"/>
      <c r="K15" s="2"/>
      <c r="L15" s="2"/>
      <c r="M15" s="2"/>
    </row>
    <row r="16" spans="1:13" ht="12" customHeight="1">
      <c r="A16" s="37" t="s">
        <v>26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 ht="12" customHeight="1">
      <c r="A17" s="14"/>
      <c r="B17" s="14"/>
      <c r="C17" s="14"/>
      <c r="D17" s="21"/>
      <c r="E17" s="14"/>
      <c r="F17" s="14"/>
      <c r="G17" s="14"/>
      <c r="H17" s="14"/>
      <c r="I17" s="14"/>
      <c r="J17" s="14"/>
      <c r="K17" s="14"/>
      <c r="L17" s="14"/>
      <c r="M17" s="14"/>
    </row>
  </sheetData>
  <mergeCells count="19">
    <mergeCell ref="A1:M1"/>
    <mergeCell ref="A2:M2"/>
    <mergeCell ref="A3:M3"/>
    <mergeCell ref="A4:D4"/>
    <mergeCell ref="B5:M5"/>
    <mergeCell ref="A16:M16"/>
    <mergeCell ref="A14:M14"/>
    <mergeCell ref="K6:K7"/>
    <mergeCell ref="I6:I7"/>
    <mergeCell ref="L6:L7"/>
    <mergeCell ref="A12:D12"/>
    <mergeCell ref="H6:H7"/>
    <mergeCell ref="J6:J7"/>
    <mergeCell ref="M6:M7"/>
    <mergeCell ref="A6:A7"/>
    <mergeCell ref="B6:B7"/>
    <mergeCell ref="C6:C7"/>
    <mergeCell ref="D6:D7"/>
    <mergeCell ref="E6:G6"/>
  </mergeCells>
  <pageMargins left="0.70833333333333304" right="0.70833333333333304" top="0.74791666666666701" bottom="0.74791666666666701" header="0.51180555555555496" footer="0.51180555555555496"/>
  <pageSetup paperSize="9" scale="74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workbookViewId="0">
      <selection activeCell="G17" sqref="G17"/>
    </sheetView>
  </sheetViews>
  <sheetFormatPr defaultRowHeight="15"/>
  <cols>
    <col min="1" max="1" width="4.28515625" style="4" customWidth="1"/>
    <col min="2" max="2" width="17.5703125" style="4" customWidth="1"/>
    <col min="3" max="3" width="10" style="4" customWidth="1"/>
    <col min="4" max="4" width="11.42578125" style="13" customWidth="1"/>
    <col min="5" max="5" width="13.28515625" style="4" customWidth="1"/>
    <col min="6" max="6" width="13.42578125" style="15" customWidth="1"/>
    <col min="7" max="8" width="14" style="4" customWidth="1"/>
    <col min="9" max="9" width="14.28515625" style="4" customWidth="1"/>
    <col min="10" max="12" width="13.140625" style="4" customWidth="1"/>
    <col min="13" max="13" width="18.7109375" style="4" customWidth="1"/>
  </cols>
  <sheetData>
    <row r="1" spans="1:1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35.25" customHeight="1">
      <c r="A2" s="38" t="s">
        <v>15</v>
      </c>
      <c r="B2" s="38"/>
      <c r="C2" s="38"/>
      <c r="D2" s="48"/>
      <c r="E2" s="49"/>
      <c r="F2" s="49"/>
      <c r="G2" s="49"/>
      <c r="H2" s="49"/>
      <c r="I2" s="49"/>
      <c r="J2" s="49"/>
      <c r="K2" s="49"/>
      <c r="L2" s="49"/>
      <c r="M2" s="49"/>
    </row>
    <row r="3" spans="1:13" ht="36.75" customHeight="1">
      <c r="A3" s="50" t="s">
        <v>16</v>
      </c>
      <c r="B3" s="50"/>
      <c r="C3" s="50"/>
      <c r="D3" s="51"/>
      <c r="E3" s="52"/>
      <c r="F3" s="52"/>
      <c r="G3" s="52"/>
      <c r="H3" s="52"/>
      <c r="I3" s="52"/>
      <c r="J3" s="52"/>
      <c r="K3" s="52"/>
      <c r="L3" s="52"/>
      <c r="M3" s="52"/>
    </row>
    <row r="4" spans="1:13" hidden="1">
      <c r="A4" s="53" t="s">
        <v>1</v>
      </c>
      <c r="B4" s="53"/>
      <c r="C4" s="53"/>
      <c r="D4" s="53"/>
      <c r="E4" s="7"/>
      <c r="F4" s="7"/>
      <c r="G4" s="7"/>
      <c r="H4" s="7"/>
      <c r="I4" s="7"/>
      <c r="J4" s="7"/>
      <c r="K4" s="7"/>
      <c r="L4" s="7"/>
      <c r="M4" s="7"/>
    </row>
    <row r="5" spans="1:13" hidden="1">
      <c r="A5" s="27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>
      <c r="A6" s="55" t="s">
        <v>2</v>
      </c>
      <c r="B6" s="56" t="s">
        <v>3</v>
      </c>
      <c r="C6" s="56" t="s">
        <v>4</v>
      </c>
      <c r="D6" s="58" t="s">
        <v>9</v>
      </c>
      <c r="E6" s="59" t="s">
        <v>7</v>
      </c>
      <c r="F6" s="59"/>
      <c r="G6" s="59"/>
      <c r="H6" s="43" t="s">
        <v>8</v>
      </c>
      <c r="I6" s="41" t="s">
        <v>5</v>
      </c>
      <c r="J6" s="42" t="s">
        <v>12</v>
      </c>
      <c r="K6" s="39" t="s">
        <v>14</v>
      </c>
      <c r="L6" s="42" t="s">
        <v>13</v>
      </c>
      <c r="M6" s="42" t="s">
        <v>11</v>
      </c>
    </row>
    <row r="7" spans="1:13" ht="36">
      <c r="A7" s="55"/>
      <c r="B7" s="57"/>
      <c r="C7" s="57"/>
      <c r="D7" s="58"/>
      <c r="E7" s="23" t="s">
        <v>49</v>
      </c>
      <c r="F7" s="23" t="s">
        <v>31</v>
      </c>
      <c r="G7" s="23" t="s">
        <v>50</v>
      </c>
      <c r="H7" s="43"/>
      <c r="I7" s="41"/>
      <c r="J7" s="43"/>
      <c r="K7" s="40"/>
      <c r="L7" s="43"/>
      <c r="M7" s="42"/>
    </row>
    <row r="8" spans="1:13" ht="48">
      <c r="A8" s="29">
        <v>1</v>
      </c>
      <c r="B8" s="24" t="s">
        <v>27</v>
      </c>
      <c r="C8" s="24" t="s">
        <v>20</v>
      </c>
      <c r="D8" s="25">
        <v>5</v>
      </c>
      <c r="E8" s="26">
        <v>9918.18</v>
      </c>
      <c r="F8" s="26">
        <v>11100</v>
      </c>
      <c r="G8" s="26">
        <v>10927.27</v>
      </c>
      <c r="H8" s="16">
        <f>SQRT(((SUM((POWER(E8-J8,2)),(POWER(G8-J8,2)),(POWER(F8-J8,2)),))/(3-1)))</f>
        <v>638.33073891987988</v>
      </c>
      <c r="I8" s="17">
        <f>H8/J8*100</f>
        <v>5.994571421647783</v>
      </c>
      <c r="J8" s="18">
        <f>ROUND((E8+F8+G8)/3,2)</f>
        <v>10648.48</v>
      </c>
      <c r="K8" s="18">
        <f>ROUND(J8*10%,2)</f>
        <v>1064.8499999999999</v>
      </c>
      <c r="L8" s="18">
        <f>J8+K8</f>
        <v>11713.33</v>
      </c>
      <c r="M8" s="18">
        <f>L8*D8</f>
        <v>58566.65</v>
      </c>
    </row>
    <row r="9" spans="1:13" ht="72">
      <c r="A9" s="29">
        <f>A8+1</f>
        <v>2</v>
      </c>
      <c r="B9" s="24" t="s">
        <v>28</v>
      </c>
      <c r="C9" s="24" t="s">
        <v>20</v>
      </c>
      <c r="D9" s="25">
        <v>2</v>
      </c>
      <c r="E9" s="26">
        <v>5790.91</v>
      </c>
      <c r="F9" s="26">
        <v>6863.64</v>
      </c>
      <c r="G9" s="26">
        <v>6545.46</v>
      </c>
      <c r="H9" s="16">
        <f>SQRT(((SUM((POWER(E9-J9,2)),(POWER(G9-J9,2)),(POWER(F9-J9,2)),))/(3-1)))</f>
        <v>550.95884115784929</v>
      </c>
      <c r="I9" s="17">
        <f>H9/J9*100</f>
        <v>8.6087318930913952</v>
      </c>
      <c r="J9" s="18">
        <f>ROUND((E9+F9+G9)/3,2)</f>
        <v>6400</v>
      </c>
      <c r="K9" s="18">
        <f>ROUND(J9*10%,2)</f>
        <v>640</v>
      </c>
      <c r="L9" s="18">
        <f>J9+K9</f>
        <v>7040</v>
      </c>
      <c r="M9" s="18">
        <f>L9*D9</f>
        <v>14080</v>
      </c>
    </row>
    <row r="10" spans="1:13" ht="48">
      <c r="A10" s="29">
        <f>A9+1</f>
        <v>3</v>
      </c>
      <c r="B10" s="24" t="s">
        <v>29</v>
      </c>
      <c r="C10" s="24" t="s">
        <v>20</v>
      </c>
      <c r="D10" s="25">
        <v>20</v>
      </c>
      <c r="E10" s="26">
        <v>13890.91</v>
      </c>
      <c r="F10" s="26">
        <v>14000</v>
      </c>
      <c r="G10" s="26">
        <v>13909.09</v>
      </c>
      <c r="H10" s="16">
        <f>SQRT(((SUM((POWER(E10-J10,2)),(POWER(G10-J10,2)),(POWER(F10-J10,2)),))/(3-1)))</f>
        <v>58.446226995418641</v>
      </c>
      <c r="I10" s="17">
        <f>H10/J10*100</f>
        <v>0.41947062902707849</v>
      </c>
      <c r="J10" s="18">
        <f>ROUND((E10+F10+G10)/3,2)</f>
        <v>13933.33</v>
      </c>
      <c r="K10" s="18">
        <f>ROUND(J10*10%,2)</f>
        <v>1393.33</v>
      </c>
      <c r="L10" s="18">
        <f>J10+K10</f>
        <v>15326.66</v>
      </c>
      <c r="M10" s="18">
        <f>L10*D10</f>
        <v>306533.2</v>
      </c>
    </row>
    <row r="11" spans="1:13" ht="120">
      <c r="A11" s="29">
        <f>A10+1</f>
        <v>4</v>
      </c>
      <c r="B11" s="24" t="s">
        <v>30</v>
      </c>
      <c r="C11" s="24" t="s">
        <v>20</v>
      </c>
      <c r="D11" s="25">
        <v>30</v>
      </c>
      <c r="E11" s="26">
        <v>8381.82</v>
      </c>
      <c r="F11" s="26">
        <v>8772.73</v>
      </c>
      <c r="G11" s="26">
        <v>8636.36</v>
      </c>
      <c r="H11" s="16">
        <f>SQRT(((SUM((POWER(E11-J11,2)),(POWER(G11-J11,2)),(POWER(F11-J11,2)),))/(3-1)))</f>
        <v>198.40951615282975</v>
      </c>
      <c r="I11" s="17">
        <f>H11/J11*100</f>
        <v>2.307900529521794</v>
      </c>
      <c r="J11" s="18">
        <f>ROUND((E11+F11+G11)/3,2)</f>
        <v>8596.9699999999993</v>
      </c>
      <c r="K11" s="18">
        <f>ROUND(J11*10%,2)</f>
        <v>859.7</v>
      </c>
      <c r="L11" s="18">
        <f>J11+K11</f>
        <v>9456.67</v>
      </c>
      <c r="M11" s="18">
        <f>L11*D11</f>
        <v>283700.09999999998</v>
      </c>
    </row>
    <row r="12" spans="1:13">
      <c r="A12" s="44" t="s">
        <v>6</v>
      </c>
      <c r="B12" s="45"/>
      <c r="C12" s="45"/>
      <c r="D12" s="46"/>
      <c r="E12" s="8">
        <f>SUMPRODUCT($D8:D11,E8:E11)</f>
        <v>590445.52</v>
      </c>
      <c r="F12" s="8">
        <f>SUMPRODUCT($D8:D11,F8:F11)</f>
        <v>612409.17999999993</v>
      </c>
      <c r="G12" s="8">
        <f>SUMPRODUCT($D8:D11,G8:G11)</f>
        <v>604999.87</v>
      </c>
      <c r="H12" s="8"/>
      <c r="I12" s="9"/>
      <c r="J12" s="9"/>
      <c r="K12" s="9"/>
      <c r="L12" s="9"/>
      <c r="M12" s="1">
        <f>SUM(M8:M11)</f>
        <v>662879.94999999995</v>
      </c>
    </row>
    <row r="13" spans="1:13">
      <c r="A13" s="27"/>
      <c r="B13" s="27"/>
      <c r="C13" s="27"/>
      <c r="D13" s="19"/>
      <c r="E13" s="11"/>
      <c r="F13" s="12"/>
      <c r="G13" s="11"/>
      <c r="H13" s="11"/>
      <c r="I13" s="27"/>
      <c r="J13" s="27"/>
      <c r="K13" s="27"/>
      <c r="L13" s="27"/>
      <c r="M13" s="27"/>
    </row>
    <row r="14" spans="1:13">
      <c r="A14" s="38" t="s">
        <v>10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>
      <c r="A15" s="2"/>
      <c r="B15" s="2"/>
      <c r="C15" s="2"/>
      <c r="D15" s="20"/>
      <c r="E15" s="2"/>
      <c r="F15" s="3"/>
      <c r="G15" s="2"/>
      <c r="H15" s="2"/>
      <c r="I15" s="2"/>
      <c r="J15" s="2"/>
      <c r="K15" s="2"/>
      <c r="L15" s="2"/>
      <c r="M15" s="2"/>
    </row>
    <row r="16" spans="1:13">
      <c r="A16" s="37" t="s">
        <v>26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>
      <c r="A17" s="14"/>
      <c r="B17" s="14"/>
      <c r="C17" s="14"/>
      <c r="D17" s="28"/>
      <c r="E17" s="14"/>
      <c r="F17" s="14"/>
      <c r="G17" s="14"/>
      <c r="H17" s="14"/>
      <c r="I17" s="14"/>
      <c r="J17" s="14"/>
      <c r="K17" s="14"/>
      <c r="L17" s="14"/>
      <c r="M17" s="14"/>
    </row>
  </sheetData>
  <mergeCells count="19">
    <mergeCell ref="A12:D12"/>
    <mergeCell ref="A14:M14"/>
    <mergeCell ref="A16:M16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E6:G6"/>
    <mergeCell ref="A1:M1"/>
    <mergeCell ref="A2:M2"/>
    <mergeCell ref="A3:M3"/>
    <mergeCell ref="A4:D4"/>
    <mergeCell ref="B5:M5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topLeftCell="A7" workbookViewId="0">
      <selection activeCell="D21" sqref="D21"/>
    </sheetView>
  </sheetViews>
  <sheetFormatPr defaultRowHeight="15"/>
  <cols>
    <col min="1" max="1" width="4.28515625" style="4" customWidth="1"/>
    <col min="2" max="2" width="14.28515625" style="4" customWidth="1"/>
    <col min="3" max="3" width="10" style="4" customWidth="1"/>
    <col min="4" max="4" width="11.42578125" style="13" customWidth="1"/>
    <col min="5" max="5" width="13.28515625" style="4" customWidth="1"/>
    <col min="6" max="6" width="13.42578125" style="15" customWidth="1"/>
    <col min="7" max="8" width="14" style="4" customWidth="1"/>
    <col min="9" max="9" width="14.28515625" style="4" customWidth="1"/>
    <col min="10" max="12" width="13.140625" style="4" customWidth="1"/>
    <col min="13" max="13" width="18.7109375" style="4" customWidth="1"/>
  </cols>
  <sheetData>
    <row r="1" spans="1:1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>
      <c r="A2" s="38" t="s">
        <v>15</v>
      </c>
      <c r="B2" s="38"/>
      <c r="C2" s="38"/>
      <c r="D2" s="48"/>
      <c r="E2" s="49"/>
      <c r="F2" s="49"/>
      <c r="G2" s="49"/>
      <c r="H2" s="49"/>
      <c r="I2" s="49"/>
      <c r="J2" s="49"/>
      <c r="K2" s="49"/>
      <c r="L2" s="49"/>
      <c r="M2" s="49"/>
    </row>
    <row r="3" spans="1:13">
      <c r="A3" s="50" t="s">
        <v>16</v>
      </c>
      <c r="B3" s="50"/>
      <c r="C3" s="50"/>
      <c r="D3" s="51"/>
      <c r="E3" s="52"/>
      <c r="F3" s="52"/>
      <c r="G3" s="52"/>
      <c r="H3" s="52"/>
      <c r="I3" s="52"/>
      <c r="J3" s="52"/>
      <c r="K3" s="52"/>
      <c r="L3" s="52"/>
      <c r="M3" s="52"/>
    </row>
    <row r="4" spans="1:13">
      <c r="A4" s="53" t="s">
        <v>1</v>
      </c>
      <c r="B4" s="53"/>
      <c r="C4" s="53"/>
      <c r="D4" s="53"/>
      <c r="E4" s="7"/>
      <c r="F4" s="7"/>
      <c r="G4" s="7"/>
      <c r="H4" s="7"/>
      <c r="I4" s="7"/>
      <c r="J4" s="7"/>
      <c r="K4" s="7"/>
      <c r="L4" s="7"/>
      <c r="M4" s="7"/>
    </row>
    <row r="5" spans="1:13">
      <c r="A5" s="27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>
      <c r="A6" s="55" t="s">
        <v>2</v>
      </c>
      <c r="B6" s="56" t="s">
        <v>3</v>
      </c>
      <c r="C6" s="56" t="s">
        <v>4</v>
      </c>
      <c r="D6" s="58" t="s">
        <v>9</v>
      </c>
      <c r="E6" s="59" t="s">
        <v>7</v>
      </c>
      <c r="F6" s="59"/>
      <c r="G6" s="59"/>
      <c r="H6" s="43" t="s">
        <v>8</v>
      </c>
      <c r="I6" s="41" t="s">
        <v>5</v>
      </c>
      <c r="J6" s="42" t="s">
        <v>12</v>
      </c>
      <c r="K6" s="39" t="s">
        <v>14</v>
      </c>
      <c r="L6" s="42" t="s">
        <v>13</v>
      </c>
      <c r="M6" s="42" t="s">
        <v>11</v>
      </c>
    </row>
    <row r="7" spans="1:13" ht="36">
      <c r="A7" s="55"/>
      <c r="B7" s="57"/>
      <c r="C7" s="57"/>
      <c r="D7" s="58"/>
      <c r="E7" s="23" t="s">
        <v>47</v>
      </c>
      <c r="F7" s="23" t="s">
        <v>37</v>
      </c>
      <c r="G7" s="23" t="s">
        <v>48</v>
      </c>
      <c r="H7" s="43"/>
      <c r="I7" s="41"/>
      <c r="J7" s="43"/>
      <c r="K7" s="40"/>
      <c r="L7" s="43"/>
      <c r="M7" s="42"/>
    </row>
    <row r="8" spans="1:13" ht="96">
      <c r="A8" s="29">
        <v>1</v>
      </c>
      <c r="B8" s="24" t="s">
        <v>32</v>
      </c>
      <c r="C8" s="24" t="s">
        <v>20</v>
      </c>
      <c r="D8" s="25">
        <v>35</v>
      </c>
      <c r="E8" s="26">
        <v>9000</v>
      </c>
      <c r="F8" s="26">
        <v>9272.73</v>
      </c>
      <c r="G8" s="26">
        <v>9200</v>
      </c>
      <c r="H8" s="16">
        <f>SQRT(((SUM((POWER(E8-J8,2)),(POWER(G8-J8,2)),(POWER(F8-J8,2)),))/(3-1)))</f>
        <v>141.22753856808504</v>
      </c>
      <c r="I8" s="17">
        <f>H8/J8*100</f>
        <v>1.5421927907600594</v>
      </c>
      <c r="J8" s="18">
        <f>ROUND((E8+F8+G8)/3,2)</f>
        <v>9157.58</v>
      </c>
      <c r="K8" s="18">
        <f>ROUND(J8*10%,2)</f>
        <v>915.76</v>
      </c>
      <c r="L8" s="18">
        <f>J8+K8</f>
        <v>10073.34</v>
      </c>
      <c r="M8" s="18">
        <f>L8*D8</f>
        <v>352566.9</v>
      </c>
    </row>
    <row r="9" spans="1:13" ht="96">
      <c r="A9" s="29">
        <f>A8+1</f>
        <v>2</v>
      </c>
      <c r="B9" s="24" t="s">
        <v>33</v>
      </c>
      <c r="C9" s="24" t="s">
        <v>20</v>
      </c>
      <c r="D9" s="25">
        <v>35</v>
      </c>
      <c r="E9" s="26">
        <v>9236.36</v>
      </c>
      <c r="F9" s="26">
        <v>9445.4500000000007</v>
      </c>
      <c r="G9" s="26">
        <v>9436.36</v>
      </c>
      <c r="H9" s="16">
        <f>SQRT(((SUM((POWER(E9-J9,2)),(POWER(G9-J9,2)),(POWER(F9-J9,2)),))/(3-1)))</f>
        <v>118.18153853288597</v>
      </c>
      <c r="I9" s="17">
        <f>H9/J9*100</f>
        <v>1.2609097309306794</v>
      </c>
      <c r="J9" s="18">
        <f>ROUND((E9+F9+G9)/3,2)</f>
        <v>9372.7199999999993</v>
      </c>
      <c r="K9" s="18">
        <f>ROUND(J9*10%,2)</f>
        <v>937.27</v>
      </c>
      <c r="L9" s="18">
        <f>J9+K9</f>
        <v>10309.99</v>
      </c>
      <c r="M9" s="18">
        <f>L9*D9</f>
        <v>360849.64999999997</v>
      </c>
    </row>
    <row r="10" spans="1:13" ht="72">
      <c r="A10" s="29">
        <f>A9+1</f>
        <v>3</v>
      </c>
      <c r="B10" s="24" t="s">
        <v>34</v>
      </c>
      <c r="C10" s="24" t="s">
        <v>20</v>
      </c>
      <c r="D10" s="25">
        <v>20</v>
      </c>
      <c r="E10" s="26">
        <v>7754.55</v>
      </c>
      <c r="F10" s="26">
        <v>8090.91</v>
      </c>
      <c r="G10" s="26">
        <v>8045.45</v>
      </c>
      <c r="H10" s="16">
        <f>SQRT(((SUM((POWER(E10-J10,2)),(POWER(G10-J10,2)),(POWER(F10-J10,2)),))/(3-1)))</f>
        <v>182.49542062747747</v>
      </c>
      <c r="I10" s="17">
        <f>H10/J10*100</f>
        <v>2.2916081167340243</v>
      </c>
      <c r="J10" s="18">
        <f>ROUND((E10+F10+G10)/3,2)</f>
        <v>7963.64</v>
      </c>
      <c r="K10" s="18">
        <f>ROUND(J10*10%,2)</f>
        <v>796.36</v>
      </c>
      <c r="L10" s="18">
        <f>J10+K10</f>
        <v>8760</v>
      </c>
      <c r="M10" s="18">
        <f>L10*D10</f>
        <v>175200</v>
      </c>
    </row>
    <row r="11" spans="1:13" ht="144">
      <c r="A11" s="29">
        <f>A10+1</f>
        <v>4</v>
      </c>
      <c r="B11" s="24" t="s">
        <v>30</v>
      </c>
      <c r="C11" s="24" t="s">
        <v>20</v>
      </c>
      <c r="D11" s="25">
        <v>2</v>
      </c>
      <c r="E11" s="26">
        <v>8381.82</v>
      </c>
      <c r="F11" s="26">
        <v>8772.73</v>
      </c>
      <c r="G11" s="26">
        <v>8636.3700000000008</v>
      </c>
      <c r="H11" s="16">
        <f>SQRT(((SUM((POWER(E11-J11,2)),(POWER(G11-J11,2)),(POWER(F11-J11,2)),))/(3-1)))</f>
        <v>198.41050892026868</v>
      </c>
      <c r="I11" s="17">
        <f>H11/J11*100</f>
        <v>2.3079120773978357</v>
      </c>
      <c r="J11" s="18">
        <f>ROUND((E11+F11+G11)/3,2)</f>
        <v>8596.9699999999993</v>
      </c>
      <c r="K11" s="18">
        <f>ROUND(J11*10%,2)</f>
        <v>859.7</v>
      </c>
      <c r="L11" s="18">
        <f>J11+K11</f>
        <v>9456.67</v>
      </c>
      <c r="M11" s="18">
        <f>L11*D11</f>
        <v>18913.34</v>
      </c>
    </row>
    <row r="12" spans="1:13" ht="36">
      <c r="A12" s="29">
        <f>A11+1</f>
        <v>5</v>
      </c>
      <c r="B12" s="24" t="s">
        <v>35</v>
      </c>
      <c r="C12" s="24" t="s">
        <v>36</v>
      </c>
      <c r="D12" s="25">
        <v>5</v>
      </c>
      <c r="E12" s="26">
        <v>14600</v>
      </c>
      <c r="F12" s="26">
        <v>14909.09</v>
      </c>
      <c r="G12" s="26">
        <v>14854.55</v>
      </c>
      <c r="H12" s="16">
        <f>SQRT(((SUM((POWER(E12-J12,2)),(POWER(G12-J12,2)),(POWER(F12-J12,2)),))/(3-1)))</f>
        <v>164.97825220313123</v>
      </c>
      <c r="I12" s="17">
        <f>H12/J12*100</f>
        <v>1.1156315320595733</v>
      </c>
      <c r="J12" s="18">
        <f>ROUND((E12+F12+G12)/3,2)</f>
        <v>14787.88</v>
      </c>
      <c r="K12" s="18">
        <f>ROUND(J12*10%,2)</f>
        <v>1478.79</v>
      </c>
      <c r="L12" s="18">
        <f>J12+K12</f>
        <v>16266.669999999998</v>
      </c>
      <c r="M12" s="18">
        <f>L12*D12</f>
        <v>81333.349999999991</v>
      </c>
    </row>
    <row r="13" spans="1:13">
      <c r="A13" s="44" t="s">
        <v>6</v>
      </c>
      <c r="B13" s="45"/>
      <c r="C13" s="45"/>
      <c r="D13" s="46"/>
      <c r="E13" s="8">
        <f>SUMPRODUCT($D8:D12,E8:E12)</f>
        <v>883127.24000000011</v>
      </c>
      <c r="F13" s="8">
        <f>SUMPRODUCT($D8:D12,F8:F12)</f>
        <v>909045.40999999992</v>
      </c>
      <c r="G13" s="8">
        <f>SUMPRODUCT($D8:D12,G8:G12)</f>
        <v>904727.09000000008</v>
      </c>
      <c r="H13" s="8"/>
      <c r="I13" s="9"/>
      <c r="J13" s="9"/>
      <c r="K13" s="9"/>
      <c r="L13" s="9"/>
      <c r="M13" s="1">
        <f>SUM(M8:M12)</f>
        <v>988863.24</v>
      </c>
    </row>
    <row r="14" spans="1:13">
      <c r="A14" s="27"/>
      <c r="B14" s="27"/>
      <c r="C14" s="27"/>
      <c r="D14" s="19"/>
      <c r="E14" s="11"/>
      <c r="F14" s="12"/>
      <c r="G14" s="11"/>
      <c r="H14" s="11"/>
      <c r="I14" s="27"/>
      <c r="J14" s="27"/>
      <c r="K14" s="27"/>
      <c r="L14" s="27"/>
      <c r="M14" s="27"/>
    </row>
    <row r="15" spans="1:13">
      <c r="A15" s="38" t="s">
        <v>10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>
      <c r="A16" s="2"/>
      <c r="B16" s="2"/>
      <c r="C16" s="2"/>
      <c r="D16" s="20"/>
      <c r="E16" s="2"/>
      <c r="F16" s="3"/>
      <c r="G16" s="2"/>
      <c r="H16" s="2"/>
      <c r="I16" s="2"/>
      <c r="J16" s="2"/>
      <c r="K16" s="2"/>
      <c r="L16" s="2"/>
      <c r="M16" s="2"/>
    </row>
    <row r="17" spans="1:13">
      <c r="A17" s="37" t="s">
        <v>26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>
      <c r="A18" s="14"/>
      <c r="B18" s="14"/>
      <c r="C18" s="14"/>
      <c r="D18" s="28"/>
      <c r="E18" s="14"/>
      <c r="F18" s="14"/>
      <c r="G18" s="14"/>
      <c r="H18" s="14"/>
      <c r="I18" s="14"/>
      <c r="J18" s="14"/>
      <c r="K18" s="14"/>
      <c r="L18" s="14"/>
      <c r="M18" s="14"/>
    </row>
  </sheetData>
  <mergeCells count="19">
    <mergeCell ref="A13:D13"/>
    <mergeCell ref="A15:M15"/>
    <mergeCell ref="A17:M17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E6:G6"/>
    <mergeCell ref="A1:M1"/>
    <mergeCell ref="A2:M2"/>
    <mergeCell ref="A3:M3"/>
    <mergeCell ref="A4:D4"/>
    <mergeCell ref="B5:M5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workbookViewId="0">
      <selection activeCell="A14" sqref="A14:M14"/>
    </sheetView>
  </sheetViews>
  <sheetFormatPr defaultRowHeight="15"/>
  <cols>
    <col min="1" max="1" width="4.28515625" style="4" customWidth="1"/>
    <col min="2" max="2" width="14.28515625" style="4" customWidth="1"/>
    <col min="3" max="3" width="10" style="4" customWidth="1"/>
    <col min="4" max="4" width="11.42578125" style="13" customWidth="1"/>
    <col min="5" max="5" width="13.28515625" style="4" customWidth="1"/>
    <col min="6" max="6" width="13.42578125" style="15" customWidth="1"/>
    <col min="7" max="8" width="14" style="4" customWidth="1"/>
    <col min="9" max="9" width="14.28515625" style="4" customWidth="1"/>
    <col min="10" max="12" width="13.140625" style="4" customWidth="1"/>
    <col min="13" max="13" width="18.7109375" style="4" customWidth="1"/>
  </cols>
  <sheetData>
    <row r="1" spans="1:1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>
      <c r="A2" s="38" t="s">
        <v>15</v>
      </c>
      <c r="B2" s="38"/>
      <c r="C2" s="38"/>
      <c r="D2" s="48"/>
      <c r="E2" s="49"/>
      <c r="F2" s="49"/>
      <c r="G2" s="49"/>
      <c r="H2" s="49"/>
      <c r="I2" s="49"/>
      <c r="J2" s="49"/>
      <c r="K2" s="49"/>
      <c r="L2" s="49"/>
      <c r="M2" s="49"/>
    </row>
    <row r="3" spans="1:13">
      <c r="A3" s="50" t="s">
        <v>16</v>
      </c>
      <c r="B3" s="50"/>
      <c r="C3" s="50"/>
      <c r="D3" s="51"/>
      <c r="E3" s="52"/>
      <c r="F3" s="52"/>
      <c r="G3" s="52"/>
      <c r="H3" s="52"/>
      <c r="I3" s="52"/>
      <c r="J3" s="52"/>
      <c r="K3" s="52"/>
      <c r="L3" s="52"/>
      <c r="M3" s="52"/>
    </row>
    <row r="4" spans="1:13">
      <c r="A4" s="53" t="s">
        <v>1</v>
      </c>
      <c r="B4" s="53"/>
      <c r="C4" s="53"/>
      <c r="D4" s="53"/>
      <c r="E4" s="7"/>
      <c r="F4" s="7"/>
      <c r="G4" s="7"/>
      <c r="H4" s="7"/>
      <c r="I4" s="7"/>
      <c r="J4" s="7"/>
      <c r="K4" s="7"/>
      <c r="L4" s="7"/>
      <c r="M4" s="7"/>
    </row>
    <row r="5" spans="1:13">
      <c r="A5" s="27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>
      <c r="A6" s="55" t="s">
        <v>2</v>
      </c>
      <c r="B6" s="56" t="s">
        <v>3</v>
      </c>
      <c r="C6" s="56" t="s">
        <v>4</v>
      </c>
      <c r="D6" s="58" t="s">
        <v>9</v>
      </c>
      <c r="E6" s="59" t="s">
        <v>7</v>
      </c>
      <c r="F6" s="59"/>
      <c r="G6" s="59"/>
      <c r="H6" s="43" t="s">
        <v>8</v>
      </c>
      <c r="I6" s="41" t="s">
        <v>5</v>
      </c>
      <c r="J6" s="42" t="s">
        <v>12</v>
      </c>
      <c r="K6" s="39" t="s">
        <v>14</v>
      </c>
      <c r="L6" s="42" t="s">
        <v>13</v>
      </c>
      <c r="M6" s="42" t="s">
        <v>11</v>
      </c>
    </row>
    <row r="7" spans="1:13" ht="36">
      <c r="A7" s="55"/>
      <c r="B7" s="57"/>
      <c r="C7" s="57"/>
      <c r="D7" s="58"/>
      <c r="E7" s="23" t="s">
        <v>46</v>
      </c>
      <c r="F7" s="23" t="s">
        <v>41</v>
      </c>
      <c r="G7" s="23" t="s">
        <v>45</v>
      </c>
      <c r="H7" s="43"/>
      <c r="I7" s="41"/>
      <c r="J7" s="43"/>
      <c r="K7" s="40"/>
      <c r="L7" s="43"/>
      <c r="M7" s="42"/>
    </row>
    <row r="8" spans="1:13" ht="84">
      <c r="A8" s="30">
        <v>1</v>
      </c>
      <c r="B8" s="24" t="s">
        <v>38</v>
      </c>
      <c r="C8" s="24" t="s">
        <v>20</v>
      </c>
      <c r="D8" s="25">
        <v>3</v>
      </c>
      <c r="E8" s="26">
        <v>12718.18</v>
      </c>
      <c r="F8" s="26">
        <v>13381.82</v>
      </c>
      <c r="G8" s="26">
        <v>12954.55</v>
      </c>
      <c r="H8" s="16">
        <f>SQRT(((SUM((POWER(E8-J8,2)),(POWER(G8-J8,2)),(POWER(F8-J8,2)),))/(3-1)))</f>
        <v>336.36500003716179</v>
      </c>
      <c r="I8" s="17">
        <f>H8/J8*100</f>
        <v>2.5838097186946394</v>
      </c>
      <c r="J8" s="18">
        <f>ROUND((E8+F8+G8)/3,2)</f>
        <v>13018.18</v>
      </c>
      <c r="K8" s="18">
        <f>ROUND(J8*10%,2)</f>
        <v>1301.82</v>
      </c>
      <c r="L8" s="18">
        <f>J8+K8</f>
        <v>14320</v>
      </c>
      <c r="M8" s="18">
        <f>L8*D8</f>
        <v>42960</v>
      </c>
    </row>
    <row r="9" spans="1:13" ht="72">
      <c r="A9" s="30">
        <f>A8+1</f>
        <v>2</v>
      </c>
      <c r="B9" s="24" t="s">
        <v>39</v>
      </c>
      <c r="C9" s="24" t="s">
        <v>20</v>
      </c>
      <c r="D9" s="25">
        <v>3</v>
      </c>
      <c r="E9" s="26">
        <v>7636.36</v>
      </c>
      <c r="F9" s="26">
        <v>8018.18</v>
      </c>
      <c r="G9" s="26">
        <v>7881.82</v>
      </c>
      <c r="H9" s="16">
        <f>SQRT(((SUM((POWER(E9-J9,2)),(POWER(G9-J9,2)),(POWER(F9-J9,2)),))/(3-1)))</f>
        <v>193.49038464481927</v>
      </c>
      <c r="I9" s="17">
        <f>H9/J9*100</f>
        <v>2.4662751613332476</v>
      </c>
      <c r="J9" s="18">
        <f>ROUND((E9+F9+G9)/3,2)</f>
        <v>7845.45</v>
      </c>
      <c r="K9" s="18">
        <f>ROUND(J9*10%,2)</f>
        <v>784.55</v>
      </c>
      <c r="L9" s="18">
        <f>J9+K9</f>
        <v>8630</v>
      </c>
      <c r="M9" s="18">
        <f>L9*D9</f>
        <v>25890</v>
      </c>
    </row>
    <row r="10" spans="1:13" ht="96">
      <c r="A10" s="30">
        <f>A9+1</f>
        <v>3</v>
      </c>
      <c r="B10" s="24" t="s">
        <v>22</v>
      </c>
      <c r="C10" s="24" t="s">
        <v>20</v>
      </c>
      <c r="D10" s="25">
        <v>10</v>
      </c>
      <c r="E10" s="26">
        <v>14027.27</v>
      </c>
      <c r="F10" s="26">
        <v>14754.55</v>
      </c>
      <c r="G10" s="26">
        <v>14381.82</v>
      </c>
      <c r="H10" s="16">
        <f>SQRT(((SUM((POWER(E10-J10,2)),(POWER(G10-J10,2)),(POWER(F10-J10,2)),))/(3-1)))</f>
        <v>363.6778688619911</v>
      </c>
      <c r="I10" s="17">
        <f>H10/J10*100</f>
        <v>2.5276682100628522</v>
      </c>
      <c r="J10" s="18">
        <f>ROUND((E10+F10+G10)/3,2)</f>
        <v>14387.88</v>
      </c>
      <c r="K10" s="18">
        <f>ROUND(J10*10%,2)</f>
        <v>1438.79</v>
      </c>
      <c r="L10" s="18">
        <f>J10+K10</f>
        <v>15826.669999999998</v>
      </c>
      <c r="M10" s="18">
        <f>L10*D10</f>
        <v>158266.69999999998</v>
      </c>
    </row>
    <row r="11" spans="1:13" ht="72">
      <c r="A11" s="30">
        <f>A10+1</f>
        <v>4</v>
      </c>
      <c r="B11" s="24" t="s">
        <v>40</v>
      </c>
      <c r="C11" s="24" t="s">
        <v>20</v>
      </c>
      <c r="D11" s="25">
        <v>45</v>
      </c>
      <c r="E11" s="26">
        <v>9109.09</v>
      </c>
      <c r="F11" s="26">
        <v>9554.5499999999993</v>
      </c>
      <c r="G11" s="26">
        <v>9318.18</v>
      </c>
      <c r="H11" s="16">
        <f>SQRT(((SUM((POWER(E11-J11,2)),(POWER(G11-J11,2)),(POWER(F11-J11,2)),))/(3-1)))</f>
        <v>222.86917563898288</v>
      </c>
      <c r="I11" s="17">
        <f>H11/J11*100</f>
        <v>2.3894363049314844</v>
      </c>
      <c r="J11" s="18">
        <f>ROUND((E11+F11+G11)/3,2)</f>
        <v>9327.27</v>
      </c>
      <c r="K11" s="18">
        <f>ROUND(J11*10%,2)</f>
        <v>932.73</v>
      </c>
      <c r="L11" s="18">
        <f>J11+K11</f>
        <v>10260</v>
      </c>
      <c r="M11" s="18">
        <f>L11*D11</f>
        <v>461700</v>
      </c>
    </row>
    <row r="12" spans="1:13">
      <c r="A12" s="44" t="s">
        <v>6</v>
      </c>
      <c r="B12" s="45"/>
      <c r="C12" s="45"/>
      <c r="D12" s="46"/>
      <c r="E12" s="8">
        <f>SUMPRODUCT($D8:D11,E8:E11)</f>
        <v>611245.37</v>
      </c>
      <c r="F12" s="8">
        <f>SUMPRODUCT($D8:D11,F8:F11)</f>
        <v>641700.25</v>
      </c>
      <c r="G12" s="8">
        <f>SUMPRODUCT($D8:D11,G8:G11)</f>
        <v>625645.41</v>
      </c>
      <c r="H12" s="8"/>
      <c r="I12" s="9"/>
      <c r="J12" s="9"/>
      <c r="K12" s="9"/>
      <c r="L12" s="9"/>
      <c r="M12" s="1">
        <f>SUM(M8:M11)</f>
        <v>688816.7</v>
      </c>
    </row>
    <row r="13" spans="1:13">
      <c r="A13" s="27"/>
      <c r="B13" s="27"/>
      <c r="C13" s="27"/>
      <c r="D13" s="19"/>
      <c r="E13" s="11"/>
      <c r="F13" s="12"/>
      <c r="G13" s="11"/>
      <c r="H13" s="11"/>
      <c r="I13" s="27"/>
      <c r="J13" s="27"/>
      <c r="K13" s="27"/>
      <c r="L13" s="27"/>
      <c r="M13" s="27"/>
    </row>
    <row r="14" spans="1:13">
      <c r="A14" s="38" t="s">
        <v>10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>
      <c r="A15" s="2"/>
      <c r="B15" s="2"/>
      <c r="C15" s="2"/>
      <c r="D15" s="20"/>
      <c r="E15" s="2"/>
      <c r="F15" s="3"/>
      <c r="G15" s="2"/>
      <c r="H15" s="2"/>
      <c r="I15" s="2"/>
      <c r="J15" s="2"/>
      <c r="K15" s="2"/>
      <c r="L15" s="2"/>
      <c r="M15" s="2"/>
    </row>
    <row r="16" spans="1:13">
      <c r="A16" s="37" t="s">
        <v>17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>
      <c r="A17" s="14"/>
      <c r="B17" s="14"/>
      <c r="C17" s="14"/>
      <c r="D17" s="28"/>
      <c r="E17" s="14"/>
      <c r="F17" s="14"/>
      <c r="G17" s="14"/>
      <c r="H17" s="14"/>
      <c r="I17" s="14"/>
      <c r="J17" s="14"/>
      <c r="K17" s="14"/>
      <c r="L17" s="14"/>
      <c r="M17" s="14"/>
    </row>
  </sheetData>
  <mergeCells count="19">
    <mergeCell ref="A12:D12"/>
    <mergeCell ref="A14:M14"/>
    <mergeCell ref="A16:M16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E6:G6"/>
    <mergeCell ref="A1:M1"/>
    <mergeCell ref="A2:M2"/>
    <mergeCell ref="A3:M3"/>
    <mergeCell ref="A4:D4"/>
    <mergeCell ref="B5:M5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workbookViewId="0">
      <selection activeCell="A16" sqref="A16:M16"/>
    </sheetView>
  </sheetViews>
  <sheetFormatPr defaultRowHeight="15"/>
  <cols>
    <col min="1" max="1" width="4.28515625" style="4" customWidth="1"/>
    <col min="2" max="2" width="14.28515625" style="4" customWidth="1"/>
    <col min="3" max="3" width="10" style="4" customWidth="1"/>
    <col min="4" max="4" width="11.42578125" style="13" customWidth="1"/>
    <col min="5" max="5" width="13.28515625" style="4" customWidth="1"/>
    <col min="6" max="6" width="13.42578125" style="15" customWidth="1"/>
    <col min="7" max="8" width="14" style="4" customWidth="1"/>
    <col min="9" max="9" width="14.28515625" style="4" customWidth="1"/>
    <col min="10" max="12" width="13.140625" style="4" customWidth="1"/>
    <col min="13" max="13" width="18.7109375" style="4" customWidth="1"/>
  </cols>
  <sheetData>
    <row r="1" spans="1:1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>
      <c r="A2" s="38" t="s">
        <v>15</v>
      </c>
      <c r="B2" s="38"/>
      <c r="C2" s="38"/>
      <c r="D2" s="48"/>
      <c r="E2" s="49"/>
      <c r="F2" s="49"/>
      <c r="G2" s="49"/>
      <c r="H2" s="49"/>
      <c r="I2" s="49"/>
      <c r="J2" s="49"/>
      <c r="K2" s="49"/>
      <c r="L2" s="49"/>
      <c r="M2" s="49"/>
    </row>
    <row r="3" spans="1:13">
      <c r="A3" s="50" t="s">
        <v>16</v>
      </c>
      <c r="B3" s="50"/>
      <c r="C3" s="50"/>
      <c r="D3" s="51"/>
      <c r="E3" s="52"/>
      <c r="F3" s="52"/>
      <c r="G3" s="52"/>
      <c r="H3" s="52"/>
      <c r="I3" s="52"/>
      <c r="J3" s="52"/>
      <c r="K3" s="52"/>
      <c r="L3" s="52"/>
      <c r="M3" s="52"/>
    </row>
    <row r="4" spans="1:13">
      <c r="A4" s="53" t="s">
        <v>1</v>
      </c>
      <c r="B4" s="53"/>
      <c r="C4" s="53"/>
      <c r="D4" s="53"/>
      <c r="E4" s="7"/>
      <c r="F4" s="7"/>
      <c r="G4" s="7"/>
      <c r="H4" s="7"/>
      <c r="I4" s="7"/>
      <c r="J4" s="7"/>
      <c r="K4" s="7"/>
      <c r="L4" s="7"/>
      <c r="M4" s="7"/>
    </row>
    <row r="5" spans="1:13">
      <c r="A5" s="27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>
      <c r="A6" s="55" t="s">
        <v>2</v>
      </c>
      <c r="B6" s="56" t="s">
        <v>3</v>
      </c>
      <c r="C6" s="56" t="s">
        <v>4</v>
      </c>
      <c r="D6" s="58" t="s">
        <v>9</v>
      </c>
      <c r="E6" s="59" t="s">
        <v>7</v>
      </c>
      <c r="F6" s="59"/>
      <c r="G6" s="59"/>
      <c r="H6" s="43" t="s">
        <v>8</v>
      </c>
      <c r="I6" s="41" t="s">
        <v>5</v>
      </c>
      <c r="J6" s="42" t="s">
        <v>12</v>
      </c>
      <c r="K6" s="39" t="s">
        <v>14</v>
      </c>
      <c r="L6" s="42" t="s">
        <v>13</v>
      </c>
      <c r="M6" s="42" t="s">
        <v>11</v>
      </c>
    </row>
    <row r="7" spans="1:13" ht="36">
      <c r="A7" s="55"/>
      <c r="B7" s="57"/>
      <c r="C7" s="57"/>
      <c r="D7" s="58"/>
      <c r="E7" s="23" t="s">
        <v>44</v>
      </c>
      <c r="F7" s="23" t="s">
        <v>51</v>
      </c>
      <c r="G7" s="23" t="s">
        <v>45</v>
      </c>
      <c r="H7" s="43"/>
      <c r="I7" s="41"/>
      <c r="J7" s="43"/>
      <c r="K7" s="40"/>
      <c r="L7" s="43"/>
      <c r="M7" s="42"/>
    </row>
    <row r="8" spans="1:13" ht="84">
      <c r="A8" s="29">
        <v>1</v>
      </c>
      <c r="B8" s="24" t="s">
        <v>42</v>
      </c>
      <c r="C8" s="24" t="s">
        <v>20</v>
      </c>
      <c r="D8" s="25">
        <v>3</v>
      </c>
      <c r="E8" s="26">
        <v>12736.36</v>
      </c>
      <c r="F8" s="26">
        <v>13504.55</v>
      </c>
      <c r="G8" s="26">
        <v>13363.64</v>
      </c>
      <c r="H8" s="16">
        <f>SQRT(((SUM((POWER(E8-J8,2)),(POWER(G8-J8,2)),(POWER(F8-J8,2)),))/(3-1)))</f>
        <v>408.95225937754572</v>
      </c>
      <c r="I8" s="17">
        <f>H8/J8*100</f>
        <v>3.0977664646006349</v>
      </c>
      <c r="J8" s="18">
        <f>ROUND((E8+F8+G8)/3,2)</f>
        <v>13201.52</v>
      </c>
      <c r="K8" s="18">
        <f>ROUND(J8*10%,2)</f>
        <v>1320.15</v>
      </c>
      <c r="L8" s="18">
        <f>J8+K8</f>
        <v>14521.67</v>
      </c>
      <c r="M8" s="18">
        <f>L8*D8</f>
        <v>43565.01</v>
      </c>
    </row>
    <row r="9" spans="1:13" ht="72">
      <c r="A9" s="29">
        <f>A8+1</f>
        <v>2</v>
      </c>
      <c r="B9" s="24" t="s">
        <v>43</v>
      </c>
      <c r="C9" s="24" t="s">
        <v>20</v>
      </c>
      <c r="D9" s="25">
        <v>70</v>
      </c>
      <c r="E9" s="26">
        <v>6454.55</v>
      </c>
      <c r="F9" s="26">
        <v>6681.82</v>
      </c>
      <c r="G9" s="26">
        <v>6545.45</v>
      </c>
      <c r="H9" s="16">
        <f>SQRT(((SUM((POWER(E9-J9,2)),(POWER(G9-J9,2)),(POWER(F9-J9,2)),))/(3-1)))</f>
        <v>114.3905881180788</v>
      </c>
      <c r="I9" s="17">
        <f>H9/J9*100</f>
        <v>1.7435968319726183</v>
      </c>
      <c r="J9" s="18">
        <f>ROUND((E9+F9+G9)/3,2)</f>
        <v>6560.61</v>
      </c>
      <c r="K9" s="18">
        <f>ROUND(J9*10%,2)</f>
        <v>656.06</v>
      </c>
      <c r="L9" s="18">
        <f>J9+K9</f>
        <v>7216.67</v>
      </c>
      <c r="M9" s="18">
        <f>L9*D9</f>
        <v>505166.9</v>
      </c>
    </row>
    <row r="10" spans="1:13" ht="72">
      <c r="A10" s="29">
        <f>A9+1</f>
        <v>3</v>
      </c>
      <c r="B10" s="24" t="s">
        <v>29</v>
      </c>
      <c r="C10" s="24" t="s">
        <v>20</v>
      </c>
      <c r="D10" s="25">
        <v>10</v>
      </c>
      <c r="E10" s="26">
        <v>13890.91</v>
      </c>
      <c r="F10" s="26">
        <v>14000</v>
      </c>
      <c r="G10" s="26">
        <v>13909.09</v>
      </c>
      <c r="H10" s="16">
        <f>SQRT(((SUM((POWER(E10-J10,2)),(POWER(G10-J10,2)),(POWER(F10-J10,2)),))/(3-1)))</f>
        <v>58.446226995418641</v>
      </c>
      <c r="I10" s="17">
        <f>H10/J10*100</f>
        <v>0.41947062902707849</v>
      </c>
      <c r="J10" s="18">
        <f>ROUND((E10+F10+G10)/3,2)</f>
        <v>13933.33</v>
      </c>
      <c r="K10" s="18">
        <f>ROUND(J10*10%,2)</f>
        <v>1393.33</v>
      </c>
      <c r="L10" s="18">
        <f>J10+K10</f>
        <v>15326.66</v>
      </c>
      <c r="M10" s="18">
        <f>L10*D10</f>
        <v>153266.6</v>
      </c>
    </row>
    <row r="11" spans="1:13" ht="72">
      <c r="A11" s="29">
        <f>A10+1</f>
        <v>4</v>
      </c>
      <c r="B11" s="24" t="s">
        <v>40</v>
      </c>
      <c r="C11" s="24" t="s">
        <v>20</v>
      </c>
      <c r="D11" s="25">
        <v>20</v>
      </c>
      <c r="E11" s="26">
        <v>9109.09</v>
      </c>
      <c r="F11" s="26">
        <v>9554.5499999999993</v>
      </c>
      <c r="G11" s="26">
        <v>9318.18</v>
      </c>
      <c r="H11" s="16">
        <f>SQRT(((SUM((POWER(E11-J11,2)),(POWER(G11-J11,2)),(POWER(F11-J11,2)),))/(3-1)))</f>
        <v>222.86917563898288</v>
      </c>
      <c r="I11" s="17">
        <f>H11/J11*100</f>
        <v>2.3894363049314844</v>
      </c>
      <c r="J11" s="18">
        <f>ROUND((E11+F11+G11)/3,2)</f>
        <v>9327.27</v>
      </c>
      <c r="K11" s="18">
        <f>ROUND(J11*10%,2)</f>
        <v>932.73</v>
      </c>
      <c r="L11" s="18">
        <f>J11+K11</f>
        <v>10260</v>
      </c>
      <c r="M11" s="18">
        <f>L11*D11</f>
        <v>205200</v>
      </c>
    </row>
    <row r="12" spans="1:13">
      <c r="A12" s="44" t="s">
        <v>6</v>
      </c>
      <c r="B12" s="45"/>
      <c r="C12" s="45"/>
      <c r="D12" s="46"/>
      <c r="E12" s="8">
        <f>SUMPRODUCT($D8:D11,E8:E11)</f>
        <v>811118.48</v>
      </c>
      <c r="F12" s="8">
        <f>SUMPRODUCT($D8:D11,F8:F11)</f>
        <v>839332.04999999993</v>
      </c>
      <c r="G12" s="8">
        <f>SUMPRODUCT($D8:D11,G8:G11)</f>
        <v>823726.91999999993</v>
      </c>
      <c r="H12" s="8"/>
      <c r="I12" s="9"/>
      <c r="J12" s="9"/>
      <c r="K12" s="9"/>
      <c r="L12" s="9"/>
      <c r="M12" s="1">
        <f>SUM(M8:M11)</f>
        <v>907198.51</v>
      </c>
    </row>
    <row r="13" spans="1:13">
      <c r="A13" s="27"/>
      <c r="B13" s="27"/>
      <c r="C13" s="27"/>
      <c r="D13" s="19"/>
      <c r="E13" s="11"/>
      <c r="F13" s="12"/>
      <c r="G13" s="11"/>
      <c r="H13" s="11"/>
      <c r="I13" s="27"/>
      <c r="J13" s="27"/>
      <c r="K13" s="27"/>
      <c r="L13" s="27"/>
      <c r="M13" s="27"/>
    </row>
    <row r="14" spans="1:13">
      <c r="A14" s="38" t="s">
        <v>10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>
      <c r="A15" s="2"/>
      <c r="B15" s="2"/>
      <c r="C15" s="2"/>
      <c r="D15" s="20"/>
      <c r="E15" s="2"/>
      <c r="F15" s="3"/>
      <c r="G15" s="2"/>
      <c r="H15" s="2"/>
      <c r="I15" s="2"/>
      <c r="J15" s="2"/>
      <c r="K15" s="2"/>
      <c r="L15" s="2"/>
      <c r="M15" s="2"/>
    </row>
    <row r="16" spans="1:13">
      <c r="A16" s="37" t="s">
        <v>26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>
      <c r="A17" s="14"/>
      <c r="B17" s="14"/>
      <c r="C17" s="14"/>
      <c r="D17" s="28"/>
      <c r="E17" s="14"/>
      <c r="F17" s="14"/>
      <c r="G17" s="14"/>
      <c r="H17" s="14"/>
      <c r="I17" s="14"/>
      <c r="J17" s="14"/>
      <c r="K17" s="14"/>
      <c r="L17" s="14"/>
      <c r="M17" s="14"/>
    </row>
  </sheetData>
  <mergeCells count="19">
    <mergeCell ref="A12:D12"/>
    <mergeCell ref="A14:M14"/>
    <mergeCell ref="A16:M16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E6:G6"/>
    <mergeCell ref="A1:M1"/>
    <mergeCell ref="A2:M2"/>
    <mergeCell ref="A3:M3"/>
    <mergeCell ref="A4:D4"/>
    <mergeCell ref="B5:M5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topLeftCell="A10" workbookViewId="0">
      <selection activeCell="H24" sqref="H24"/>
    </sheetView>
  </sheetViews>
  <sheetFormatPr defaultRowHeight="15"/>
  <cols>
    <col min="1" max="1" width="4.28515625" style="4" customWidth="1"/>
    <col min="2" max="2" width="14.28515625" style="4" customWidth="1"/>
    <col min="3" max="3" width="10" style="4" customWidth="1"/>
    <col min="4" max="4" width="11.42578125" style="13" customWidth="1"/>
    <col min="5" max="5" width="13.28515625" style="4" customWidth="1"/>
    <col min="6" max="6" width="13.42578125" style="15" customWidth="1"/>
    <col min="7" max="8" width="14" style="4" customWidth="1"/>
    <col min="9" max="9" width="14.28515625" style="4" customWidth="1"/>
    <col min="10" max="12" width="13.140625" style="4" customWidth="1"/>
    <col min="13" max="13" width="18.7109375" style="4" customWidth="1"/>
  </cols>
  <sheetData>
    <row r="1" spans="1:1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>
      <c r="A2" s="38" t="s">
        <v>15</v>
      </c>
      <c r="B2" s="38"/>
      <c r="C2" s="38"/>
      <c r="D2" s="48"/>
      <c r="E2" s="49"/>
      <c r="F2" s="49"/>
      <c r="G2" s="49"/>
      <c r="H2" s="49"/>
      <c r="I2" s="49"/>
      <c r="J2" s="49"/>
      <c r="K2" s="49"/>
      <c r="L2" s="49"/>
      <c r="M2" s="49"/>
    </row>
    <row r="3" spans="1:13">
      <c r="A3" s="50" t="s">
        <v>16</v>
      </c>
      <c r="B3" s="50"/>
      <c r="C3" s="50"/>
      <c r="D3" s="51"/>
      <c r="E3" s="52"/>
      <c r="F3" s="52"/>
      <c r="G3" s="52"/>
      <c r="H3" s="52"/>
      <c r="I3" s="52"/>
      <c r="J3" s="52"/>
      <c r="K3" s="52"/>
      <c r="L3" s="52"/>
      <c r="M3" s="52"/>
    </row>
    <row r="4" spans="1:13">
      <c r="A4" s="53" t="s">
        <v>1</v>
      </c>
      <c r="B4" s="53"/>
      <c r="C4" s="53"/>
      <c r="D4" s="53"/>
      <c r="E4" s="7"/>
      <c r="F4" s="7"/>
      <c r="G4" s="7"/>
      <c r="H4" s="7"/>
      <c r="I4" s="7"/>
      <c r="J4" s="7"/>
      <c r="K4" s="7"/>
      <c r="L4" s="7"/>
      <c r="M4" s="7"/>
    </row>
    <row r="5" spans="1:13">
      <c r="A5" s="27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>
      <c r="A6" s="55" t="s">
        <v>2</v>
      </c>
      <c r="B6" s="56" t="s">
        <v>3</v>
      </c>
      <c r="C6" s="56" t="s">
        <v>4</v>
      </c>
      <c r="D6" s="58" t="s">
        <v>9</v>
      </c>
      <c r="E6" s="59" t="s">
        <v>7</v>
      </c>
      <c r="F6" s="59"/>
      <c r="G6" s="59"/>
      <c r="H6" s="43" t="s">
        <v>8</v>
      </c>
      <c r="I6" s="41" t="s">
        <v>5</v>
      </c>
      <c r="J6" s="42" t="s">
        <v>12</v>
      </c>
      <c r="K6" s="39" t="s">
        <v>14</v>
      </c>
      <c r="L6" s="42" t="s">
        <v>13</v>
      </c>
      <c r="M6" s="42" t="s">
        <v>11</v>
      </c>
    </row>
    <row r="7" spans="1:13" ht="36">
      <c r="A7" s="55"/>
      <c r="B7" s="57"/>
      <c r="C7" s="57"/>
      <c r="D7" s="58"/>
      <c r="E7" s="23" t="s">
        <v>56</v>
      </c>
      <c r="F7" s="23" t="s">
        <v>57</v>
      </c>
      <c r="G7" s="23" t="s">
        <v>58</v>
      </c>
      <c r="H7" s="43"/>
      <c r="I7" s="41"/>
      <c r="J7" s="43"/>
      <c r="K7" s="40"/>
      <c r="L7" s="43"/>
      <c r="M7" s="42"/>
    </row>
    <row r="8" spans="1:13" ht="84">
      <c r="A8" s="29">
        <v>1</v>
      </c>
      <c r="B8" s="24" t="s">
        <v>53</v>
      </c>
      <c r="C8" s="24" t="s">
        <v>20</v>
      </c>
      <c r="D8" s="25">
        <v>1</v>
      </c>
      <c r="E8" s="26">
        <v>8336.36</v>
      </c>
      <c r="F8" s="26">
        <v>8727.27</v>
      </c>
      <c r="G8" s="26">
        <v>8636.36</v>
      </c>
      <c r="H8" s="16">
        <f t="shared" ref="H8:H14" si="0">SQRT(((SUM((POWER(E8-J8,2)),(POWER(G8-J8,2)),(POWER(F8-J8,2)),))/(3-1)))</f>
        <v>204.56264578363269</v>
      </c>
      <c r="I8" s="17">
        <f t="shared" ref="I8:I14" si="1">H8/J8*100</f>
        <v>2.3878926650950625</v>
      </c>
      <c r="J8" s="18">
        <f t="shared" ref="J8:J14" si="2">ROUND((E8+F8+G8)/3,2)</f>
        <v>8566.66</v>
      </c>
      <c r="K8" s="18">
        <f t="shared" ref="K8:K14" si="3">ROUND(J8*10%,2)</f>
        <v>856.67</v>
      </c>
      <c r="L8" s="18">
        <f t="shared" ref="L8:L14" si="4">J8+K8</f>
        <v>9423.33</v>
      </c>
      <c r="M8" s="18">
        <f t="shared" ref="M8:M14" si="5">L8*D8</f>
        <v>9423.33</v>
      </c>
    </row>
    <row r="9" spans="1:13" ht="84">
      <c r="A9" s="29">
        <f t="shared" ref="A9:A14" si="6">A8+1</f>
        <v>2</v>
      </c>
      <c r="B9" s="24" t="s">
        <v>52</v>
      </c>
      <c r="C9" s="24" t="s">
        <v>20</v>
      </c>
      <c r="D9" s="25">
        <v>1</v>
      </c>
      <c r="E9" s="26">
        <v>8336.36</v>
      </c>
      <c r="F9" s="26">
        <v>8727.27</v>
      </c>
      <c r="G9" s="26">
        <v>8636.36</v>
      </c>
      <c r="H9" s="16">
        <f t="shared" si="0"/>
        <v>204.56264578363269</v>
      </c>
      <c r="I9" s="17">
        <f t="shared" si="1"/>
        <v>2.3878926650950625</v>
      </c>
      <c r="J9" s="18">
        <f t="shared" si="2"/>
        <v>8566.66</v>
      </c>
      <c r="K9" s="18">
        <f t="shared" si="3"/>
        <v>856.67</v>
      </c>
      <c r="L9" s="18">
        <f t="shared" si="4"/>
        <v>9423.33</v>
      </c>
      <c r="M9" s="18">
        <f t="shared" si="5"/>
        <v>9423.33</v>
      </c>
    </row>
    <row r="10" spans="1:13" ht="144">
      <c r="A10" s="29">
        <f t="shared" si="6"/>
        <v>3</v>
      </c>
      <c r="B10" s="24" t="s">
        <v>30</v>
      </c>
      <c r="C10" s="24" t="s">
        <v>20</v>
      </c>
      <c r="D10" s="25">
        <v>28</v>
      </c>
      <c r="E10" s="26">
        <v>8381.82</v>
      </c>
      <c r="F10" s="26">
        <v>8772.73</v>
      </c>
      <c r="G10" s="26">
        <v>8636.36</v>
      </c>
      <c r="H10" s="16">
        <f t="shared" si="0"/>
        <v>198.40951615282975</v>
      </c>
      <c r="I10" s="17">
        <f t="shared" si="1"/>
        <v>2.307900529521794</v>
      </c>
      <c r="J10" s="18">
        <f t="shared" si="2"/>
        <v>8596.9699999999993</v>
      </c>
      <c r="K10" s="18">
        <f t="shared" si="3"/>
        <v>859.7</v>
      </c>
      <c r="L10" s="18">
        <f t="shared" si="4"/>
        <v>9456.67</v>
      </c>
      <c r="M10" s="18">
        <f t="shared" si="5"/>
        <v>264786.76</v>
      </c>
    </row>
    <row r="11" spans="1:13" ht="72">
      <c r="A11" s="29">
        <f t="shared" si="6"/>
        <v>4</v>
      </c>
      <c r="B11" s="24" t="s">
        <v>29</v>
      </c>
      <c r="C11" s="24" t="s">
        <v>20</v>
      </c>
      <c r="D11" s="25">
        <v>10</v>
      </c>
      <c r="E11" s="26">
        <v>13890.91</v>
      </c>
      <c r="F11" s="26">
        <v>14000</v>
      </c>
      <c r="G11" s="26">
        <v>13909.09</v>
      </c>
      <c r="H11" s="16">
        <f t="shared" si="0"/>
        <v>58.446226995418641</v>
      </c>
      <c r="I11" s="17">
        <f t="shared" si="1"/>
        <v>0.41947062902707849</v>
      </c>
      <c r="J11" s="18">
        <f t="shared" si="2"/>
        <v>13933.33</v>
      </c>
      <c r="K11" s="18">
        <f t="shared" si="3"/>
        <v>1393.33</v>
      </c>
      <c r="L11" s="18">
        <f t="shared" si="4"/>
        <v>15326.66</v>
      </c>
      <c r="M11" s="18">
        <f t="shared" si="5"/>
        <v>153266.6</v>
      </c>
    </row>
    <row r="12" spans="1:13" ht="15" customHeight="1">
      <c r="A12" s="29">
        <f t="shared" si="6"/>
        <v>5</v>
      </c>
      <c r="B12" s="24" t="s">
        <v>43</v>
      </c>
      <c r="C12" s="24" t="s">
        <v>20</v>
      </c>
      <c r="D12" s="25">
        <v>60</v>
      </c>
      <c r="E12" s="26">
        <v>6454.55</v>
      </c>
      <c r="F12" s="26">
        <v>6681.82</v>
      </c>
      <c r="G12" s="26">
        <v>6545.45</v>
      </c>
      <c r="H12" s="16">
        <f t="shared" si="0"/>
        <v>114.3905881180788</v>
      </c>
      <c r="I12" s="17">
        <f t="shared" si="1"/>
        <v>1.7435968319726183</v>
      </c>
      <c r="J12" s="18">
        <f t="shared" si="2"/>
        <v>6560.61</v>
      </c>
      <c r="K12" s="18">
        <f t="shared" si="3"/>
        <v>656.06</v>
      </c>
      <c r="L12" s="18">
        <f t="shared" si="4"/>
        <v>7216.67</v>
      </c>
      <c r="M12" s="18">
        <f t="shared" si="5"/>
        <v>433000.2</v>
      </c>
    </row>
    <row r="13" spans="1:13" ht="72">
      <c r="A13" s="29">
        <f t="shared" si="6"/>
        <v>6</v>
      </c>
      <c r="B13" s="24" t="s">
        <v>54</v>
      </c>
      <c r="C13" s="24" t="s">
        <v>20</v>
      </c>
      <c r="D13" s="25">
        <v>7</v>
      </c>
      <c r="E13" s="26">
        <v>9454.5499999999993</v>
      </c>
      <c r="F13" s="26">
        <v>10045.450000000001</v>
      </c>
      <c r="G13" s="26">
        <v>9818.18</v>
      </c>
      <c r="H13" s="16">
        <f t="shared" si="0"/>
        <v>298.06074322191517</v>
      </c>
      <c r="I13" s="17">
        <f t="shared" si="1"/>
        <v>3.0499230329899136</v>
      </c>
      <c r="J13" s="18">
        <f t="shared" si="2"/>
        <v>9772.73</v>
      </c>
      <c r="K13" s="18">
        <f t="shared" si="3"/>
        <v>977.27</v>
      </c>
      <c r="L13" s="18">
        <f t="shared" si="4"/>
        <v>10750</v>
      </c>
      <c r="M13" s="18">
        <f t="shared" si="5"/>
        <v>75250</v>
      </c>
    </row>
    <row r="14" spans="1:13" ht="96">
      <c r="A14" s="29">
        <f t="shared" si="6"/>
        <v>7</v>
      </c>
      <c r="B14" s="24" t="s">
        <v>55</v>
      </c>
      <c r="C14" s="24" t="s">
        <v>20</v>
      </c>
      <c r="D14" s="25">
        <v>3</v>
      </c>
      <c r="E14" s="26">
        <v>10672.73</v>
      </c>
      <c r="F14" s="26">
        <v>11045.45</v>
      </c>
      <c r="G14" s="26">
        <v>10890.91</v>
      </c>
      <c r="H14" s="16">
        <f t="shared" si="0"/>
        <v>187.26332729608382</v>
      </c>
      <c r="I14" s="17">
        <f t="shared" si="1"/>
        <v>1.7228012483884909</v>
      </c>
      <c r="J14" s="18">
        <f t="shared" si="2"/>
        <v>10869.7</v>
      </c>
      <c r="K14" s="18">
        <f t="shared" si="3"/>
        <v>1086.97</v>
      </c>
      <c r="L14" s="18">
        <f t="shared" si="4"/>
        <v>11956.67</v>
      </c>
      <c r="M14" s="18">
        <f t="shared" si="5"/>
        <v>35870.01</v>
      </c>
    </row>
    <row r="15" spans="1:13">
      <c r="A15" s="44" t="s">
        <v>6</v>
      </c>
      <c r="B15" s="45"/>
      <c r="C15" s="45"/>
      <c r="D15" s="46"/>
      <c r="E15" s="8">
        <f>SUMPRODUCT($D8:D14,E8:E14)</f>
        <v>875745.82</v>
      </c>
      <c r="F15" s="8">
        <f>SUMPRODUCT($D8:D14,F8:F14)</f>
        <v>907454.67999999993</v>
      </c>
      <c r="G15" s="8">
        <f>SUMPRODUCT($D8:D14,G8:G14)</f>
        <v>892308.69</v>
      </c>
      <c r="H15" s="8"/>
      <c r="I15" s="9"/>
      <c r="J15" s="9"/>
      <c r="K15" s="9"/>
      <c r="L15" s="9"/>
      <c r="M15" s="1">
        <f>SUM(M8:M14)</f>
        <v>981020.23</v>
      </c>
    </row>
    <row r="16" spans="1:13">
      <c r="A16" s="27"/>
      <c r="B16" s="27"/>
      <c r="C16" s="27"/>
      <c r="D16" s="19"/>
      <c r="E16" s="11"/>
      <c r="F16" s="12"/>
      <c r="G16" s="11"/>
      <c r="H16" s="11"/>
      <c r="I16" s="27"/>
      <c r="J16" s="27"/>
      <c r="K16" s="27"/>
      <c r="L16" s="27"/>
      <c r="M16" s="27"/>
    </row>
    <row r="17" spans="1:13">
      <c r="A17" s="38" t="s">
        <v>10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>
      <c r="A18" s="2"/>
      <c r="B18" s="2"/>
      <c r="C18" s="2"/>
      <c r="D18" s="20"/>
      <c r="E18" s="2"/>
      <c r="F18" s="3"/>
      <c r="G18" s="2"/>
      <c r="H18" s="2"/>
      <c r="I18" s="2"/>
      <c r="J18" s="2"/>
      <c r="K18" s="2"/>
      <c r="L18" s="2"/>
      <c r="M18" s="2"/>
    </row>
    <row r="19" spans="1:13">
      <c r="A19" s="37" t="s">
        <v>17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>
      <c r="A20" s="14"/>
      <c r="B20" s="14"/>
      <c r="C20" s="14"/>
      <c r="D20" s="28"/>
      <c r="E20" s="14"/>
      <c r="F20" s="14"/>
      <c r="G20" s="14"/>
      <c r="H20" s="14"/>
      <c r="I20" s="14"/>
      <c r="J20" s="14"/>
      <c r="K20" s="14"/>
      <c r="L20" s="14"/>
      <c r="M20" s="14"/>
    </row>
  </sheetData>
  <mergeCells count="19">
    <mergeCell ref="A15:D15"/>
    <mergeCell ref="A17:M17"/>
    <mergeCell ref="A19:M19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E6:G6"/>
    <mergeCell ref="A1:M1"/>
    <mergeCell ref="A2:M2"/>
    <mergeCell ref="A3:M3"/>
    <mergeCell ref="A4:D4"/>
    <mergeCell ref="B5:M5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tabSelected="1" workbookViewId="0">
      <selection activeCell="H14" sqref="H14"/>
    </sheetView>
  </sheetViews>
  <sheetFormatPr defaultRowHeight="15"/>
  <cols>
    <col min="1" max="1" width="4.28515625" style="4" customWidth="1"/>
    <col min="2" max="2" width="21.5703125" style="4" customWidth="1"/>
    <col min="3" max="3" width="10" style="4" customWidth="1"/>
    <col min="4" max="4" width="11.42578125" style="13" customWidth="1"/>
    <col min="5" max="5" width="13.28515625" style="4" customWidth="1"/>
    <col min="6" max="6" width="13.42578125" style="15" customWidth="1"/>
    <col min="7" max="8" width="14" style="4" customWidth="1"/>
    <col min="9" max="9" width="14.28515625" style="4" customWidth="1"/>
    <col min="10" max="12" width="13.140625" style="4" customWidth="1"/>
    <col min="13" max="13" width="19.85546875" style="4" customWidth="1"/>
  </cols>
  <sheetData>
    <row r="1" spans="1:14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4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4" ht="38.25" customHeight="1">
      <c r="A3" s="38" t="s">
        <v>15</v>
      </c>
      <c r="B3" s="38"/>
      <c r="C3" s="38"/>
      <c r="D3" s="48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>
      <c r="A4" s="53" t="s">
        <v>1</v>
      </c>
      <c r="B4" s="53"/>
      <c r="C4" s="53"/>
      <c r="D4" s="53"/>
      <c r="E4" s="7"/>
      <c r="F4" s="7"/>
      <c r="G4" s="7"/>
      <c r="H4" s="7"/>
      <c r="I4" s="7"/>
      <c r="J4" s="7"/>
      <c r="K4" s="7"/>
      <c r="L4" s="7"/>
      <c r="M4" s="7"/>
    </row>
    <row r="5" spans="1:14">
      <c r="A5" s="27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4">
      <c r="A6" s="55" t="s">
        <v>2</v>
      </c>
      <c r="B6" s="56" t="s">
        <v>3</v>
      </c>
      <c r="C6" s="56" t="s">
        <v>4</v>
      </c>
      <c r="D6" s="58" t="s">
        <v>9</v>
      </c>
      <c r="E6" s="59" t="s">
        <v>7</v>
      </c>
      <c r="F6" s="59"/>
      <c r="G6" s="59"/>
      <c r="H6" s="43" t="s">
        <v>8</v>
      </c>
      <c r="I6" s="41" t="s">
        <v>5</v>
      </c>
      <c r="J6" s="42" t="s">
        <v>12</v>
      </c>
      <c r="K6" s="39" t="s">
        <v>14</v>
      </c>
      <c r="L6" s="42" t="s">
        <v>13</v>
      </c>
      <c r="M6" s="42" t="s">
        <v>11</v>
      </c>
    </row>
    <row r="7" spans="1:14" ht="42.75" customHeight="1">
      <c r="A7" s="55"/>
      <c r="B7" s="57"/>
      <c r="C7" s="57"/>
      <c r="D7" s="58"/>
      <c r="E7" s="23" t="s">
        <v>63</v>
      </c>
      <c r="F7" s="23" t="s">
        <v>64</v>
      </c>
      <c r="G7" s="23" t="s">
        <v>65</v>
      </c>
      <c r="H7" s="43"/>
      <c r="I7" s="41"/>
      <c r="J7" s="43"/>
      <c r="K7" s="40"/>
      <c r="L7" s="43"/>
      <c r="M7" s="42"/>
    </row>
    <row r="8" spans="1:14" ht="50.25" customHeight="1">
      <c r="A8" s="30">
        <v>1</v>
      </c>
      <c r="B8" s="36" t="s">
        <v>66</v>
      </c>
      <c r="C8" s="24" t="s">
        <v>20</v>
      </c>
      <c r="D8" s="25">
        <v>6</v>
      </c>
      <c r="E8" s="26">
        <v>14300</v>
      </c>
      <c r="F8" s="26">
        <v>14363.64</v>
      </c>
      <c r="G8" s="26">
        <v>14318.18</v>
      </c>
      <c r="H8" s="16">
        <f>SQRT(((SUM((POWER(E8-J8,2)),(POWER(G8-J8,2)),(POWER(F8-J8,2)),))/(3-1)))</f>
        <v>46.800438032137777</v>
      </c>
      <c r="I8" s="17">
        <f>H8/J8*100</f>
        <v>0.32727579043452992</v>
      </c>
      <c r="J8" s="18">
        <f>MIN(E8:G8)</f>
        <v>14300</v>
      </c>
      <c r="K8" s="18">
        <f>ROUND(J8*10%,2)</f>
        <v>1430</v>
      </c>
      <c r="L8" s="18">
        <f>J8+K8</f>
        <v>15730</v>
      </c>
      <c r="M8" s="18">
        <f>L8*D8</f>
        <v>94380</v>
      </c>
    </row>
    <row r="9" spans="1:14" ht="48">
      <c r="A9" s="30">
        <f>A8+1</f>
        <v>2</v>
      </c>
      <c r="B9" s="36" t="s">
        <v>67</v>
      </c>
      <c r="C9" s="24" t="s">
        <v>20</v>
      </c>
      <c r="D9" s="25">
        <v>10</v>
      </c>
      <c r="E9" s="26">
        <v>7100</v>
      </c>
      <c r="F9" s="26">
        <v>7181.82</v>
      </c>
      <c r="G9" s="26">
        <v>7104.55</v>
      </c>
      <c r="H9" s="16">
        <f>SQRT(((SUM((POWER(E9-J9,2)),(POWER(G9-J9,2)),(POWER(F9-J9,2)),))/(3-1)))</f>
        <v>57.944865605159329</v>
      </c>
      <c r="I9" s="17">
        <f>H9/J9*100</f>
        <v>0.81612486767830039</v>
      </c>
      <c r="J9" s="18">
        <f t="shared" ref="J9:J10" si="0">MIN(E9:G9)</f>
        <v>7100</v>
      </c>
      <c r="K9" s="18">
        <f>ROUND(J9*10%,2)</f>
        <v>710</v>
      </c>
      <c r="L9" s="18">
        <f>J9+K9</f>
        <v>7810</v>
      </c>
      <c r="M9" s="18">
        <f>L9*D9</f>
        <v>78100</v>
      </c>
    </row>
    <row r="10" spans="1:14" ht="48">
      <c r="A10" s="30">
        <f>A9+1</f>
        <v>3</v>
      </c>
      <c r="B10" s="36" t="s">
        <v>68</v>
      </c>
      <c r="C10" s="24" t="s">
        <v>69</v>
      </c>
      <c r="D10" s="25">
        <v>10</v>
      </c>
      <c r="E10" s="26">
        <v>13890.91</v>
      </c>
      <c r="F10" s="26">
        <v>14000</v>
      </c>
      <c r="G10" s="26">
        <v>13909.09</v>
      </c>
      <c r="H10" s="16">
        <f>SQRT(((SUM((POWER(E10-J10,2)),(POWER(G10-J10,2)),(POWER(F10-J10,2)),))/(3-1)))</f>
        <v>78.202111544382362</v>
      </c>
      <c r="I10" s="17">
        <f>H10/J10*100</f>
        <v>0.56297327924795681</v>
      </c>
      <c r="J10" s="18">
        <f t="shared" si="0"/>
        <v>13890.91</v>
      </c>
      <c r="K10" s="18">
        <f>ROUND(J10*10%,2)</f>
        <v>1389.09</v>
      </c>
      <c r="L10" s="18">
        <f>J10+K10</f>
        <v>15280</v>
      </c>
      <c r="M10" s="18">
        <f>L10*D10</f>
        <v>152800</v>
      </c>
    </row>
    <row r="11" spans="1:14">
      <c r="A11" s="44" t="s">
        <v>6</v>
      </c>
      <c r="B11" s="45"/>
      <c r="C11" s="45"/>
      <c r="D11" s="46"/>
      <c r="E11" s="8"/>
      <c r="F11" s="8"/>
      <c r="G11" s="8"/>
      <c r="H11" s="8"/>
      <c r="I11" s="9"/>
      <c r="J11" s="9"/>
      <c r="K11" s="9"/>
      <c r="L11" s="9"/>
      <c r="M11" s="1">
        <f>SUM(M8:M10)</f>
        <v>325280</v>
      </c>
    </row>
    <row r="12" spans="1:14">
      <c r="A12" s="27"/>
      <c r="B12" s="27"/>
      <c r="C12" s="27"/>
      <c r="D12" s="19"/>
      <c r="E12" s="11"/>
      <c r="F12" s="12"/>
      <c r="G12" s="11"/>
      <c r="H12" s="11"/>
      <c r="I12" s="27"/>
      <c r="J12" s="27"/>
      <c r="K12" s="27"/>
      <c r="L12" s="27"/>
      <c r="M12" s="27"/>
    </row>
    <row r="13" spans="1:14">
      <c r="A13" s="38" t="s">
        <v>10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4">
      <c r="A14" s="2"/>
      <c r="B14" s="2"/>
      <c r="C14" s="2"/>
      <c r="D14" s="20"/>
      <c r="E14" s="2"/>
      <c r="F14" s="3"/>
      <c r="G14" s="2"/>
      <c r="H14" s="2"/>
      <c r="I14" s="2"/>
      <c r="J14" s="2"/>
      <c r="K14" s="2"/>
      <c r="L14" s="2"/>
      <c r="M14" s="2"/>
    </row>
    <row r="15" spans="1:14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spans="1:14">
      <c r="A16" s="14"/>
      <c r="B16" s="14"/>
      <c r="C16" s="14"/>
      <c r="D16" s="28"/>
      <c r="E16" s="14"/>
      <c r="F16" s="14"/>
      <c r="G16" s="14"/>
      <c r="H16" s="14"/>
      <c r="I16" s="14"/>
      <c r="J16" s="14"/>
      <c r="K16" s="14"/>
      <c r="L16" s="14"/>
      <c r="M16" s="14"/>
    </row>
  </sheetData>
  <mergeCells count="18">
    <mergeCell ref="A11:D11"/>
    <mergeCell ref="A13:M13"/>
    <mergeCell ref="A15:M15"/>
    <mergeCell ref="H6:H7"/>
    <mergeCell ref="I6:I7"/>
    <mergeCell ref="J6:J7"/>
    <mergeCell ref="K6:K7"/>
    <mergeCell ref="L6:L7"/>
    <mergeCell ref="M6:M7"/>
    <mergeCell ref="A3:N3"/>
    <mergeCell ref="A1:M2"/>
    <mergeCell ref="A4:D4"/>
    <mergeCell ref="B5:M5"/>
    <mergeCell ref="A6:A7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O45"/>
  <sheetViews>
    <sheetView topLeftCell="A31" workbookViewId="0">
      <selection activeCell="S17" sqref="S17"/>
    </sheetView>
  </sheetViews>
  <sheetFormatPr defaultRowHeight="15"/>
  <cols>
    <col min="2" max="2" width="34" customWidth="1"/>
    <col min="13" max="13" width="11.42578125" bestFit="1" customWidth="1"/>
  </cols>
  <sheetData>
    <row r="2" spans="1:15">
      <c r="A2" s="55" t="s">
        <v>2</v>
      </c>
      <c r="B2" s="56" t="s">
        <v>3</v>
      </c>
      <c r="C2" s="56" t="s">
        <v>4</v>
      </c>
      <c r="D2" s="58" t="s">
        <v>9</v>
      </c>
      <c r="E2" s="59" t="s">
        <v>7</v>
      </c>
      <c r="F2" s="59"/>
      <c r="G2" s="59"/>
      <c r="H2" s="43" t="s">
        <v>8</v>
      </c>
      <c r="I2" s="41" t="s">
        <v>5</v>
      </c>
      <c r="J2" s="42" t="s">
        <v>12</v>
      </c>
      <c r="K2" s="39" t="s">
        <v>14</v>
      </c>
      <c r="L2" s="42" t="s">
        <v>13</v>
      </c>
      <c r="M2" s="42" t="s">
        <v>11</v>
      </c>
    </row>
    <row r="3" spans="1:15" ht="48">
      <c r="A3" s="55"/>
      <c r="B3" s="57"/>
      <c r="C3" s="57"/>
      <c r="D3" s="58"/>
      <c r="E3" s="23" t="s">
        <v>18</v>
      </c>
      <c r="F3" s="23" t="s">
        <v>24</v>
      </c>
      <c r="G3" s="23" t="s">
        <v>25</v>
      </c>
      <c r="H3" s="43"/>
      <c r="I3" s="41"/>
      <c r="J3" s="43"/>
      <c r="K3" s="40"/>
      <c r="L3" s="43"/>
      <c r="M3" s="42"/>
    </row>
    <row r="4" spans="1:15" ht="36">
      <c r="A4" s="29">
        <v>1</v>
      </c>
      <c r="B4" s="24" t="s">
        <v>19</v>
      </c>
      <c r="C4" s="24" t="s">
        <v>20</v>
      </c>
      <c r="D4" s="25">
        <v>30</v>
      </c>
      <c r="E4" s="26">
        <v>8581.82</v>
      </c>
      <c r="F4" s="26">
        <v>8836.36</v>
      </c>
      <c r="G4" s="26">
        <v>8727.27</v>
      </c>
      <c r="H4" s="16">
        <f>SQRT(((SUM((POWER(E4-J4,2)),(POWER(G4-J4,2)),(POWER(F4-J4,2)),))/(3-1)))</f>
        <v>127.70208964617656</v>
      </c>
      <c r="I4" s="17">
        <f>H4/J4*100</f>
        <v>1.4652884878192178</v>
      </c>
      <c r="J4" s="18">
        <f>ROUND((E4+F4+G4)/3,2)</f>
        <v>8715.15</v>
      </c>
      <c r="K4" s="18">
        <f>ROUND(J4*10%,2)</f>
        <v>871.52</v>
      </c>
      <c r="L4" s="18">
        <f>J4+K4</f>
        <v>9586.67</v>
      </c>
      <c r="M4" s="18">
        <f>L4*D4</f>
        <v>287600.09999999998</v>
      </c>
    </row>
    <row r="5" spans="1:15" ht="36">
      <c r="A5" s="29">
        <f>A4+1</f>
        <v>2</v>
      </c>
      <c r="B5" s="24" t="s">
        <v>21</v>
      </c>
      <c r="C5" s="24" t="s">
        <v>20</v>
      </c>
      <c r="D5" s="25">
        <v>4</v>
      </c>
      <c r="E5" s="26">
        <v>19681.82</v>
      </c>
      <c r="F5" s="26">
        <v>20581.82</v>
      </c>
      <c r="G5" s="26">
        <v>20018.18</v>
      </c>
      <c r="H5" s="16">
        <f>SQRT(((SUM((POWER(E5-J5,2)),(POWER(G5-J5,2)),(POWER(F5-J5,2)),))/(3-1)))</f>
        <v>454.75782917944355</v>
      </c>
      <c r="I5" s="17">
        <f>H5/J5*100</f>
        <v>2.2631590876624674</v>
      </c>
      <c r="J5" s="18">
        <f>ROUND((E5+F5+G5)/3,2)</f>
        <v>20093.939999999999</v>
      </c>
      <c r="K5" s="18">
        <f>ROUND(J5*10%,2)</f>
        <v>2009.39</v>
      </c>
      <c r="L5" s="18">
        <f>J5+K5</f>
        <v>22103.329999999998</v>
      </c>
      <c r="M5" s="18">
        <f>L5*D5</f>
        <v>88413.319999999992</v>
      </c>
    </row>
    <row r="6" spans="1:15" ht="36">
      <c r="A6" s="29">
        <f>A5+1</f>
        <v>3</v>
      </c>
      <c r="B6" s="24" t="s">
        <v>22</v>
      </c>
      <c r="C6" s="24" t="s">
        <v>20</v>
      </c>
      <c r="D6" s="25">
        <v>30</v>
      </c>
      <c r="E6" s="26">
        <v>14027.27</v>
      </c>
      <c r="F6" s="26">
        <v>14754.55</v>
      </c>
      <c r="G6" s="26">
        <v>14381.82</v>
      </c>
      <c r="H6" s="16">
        <f>SQRT(((SUM((POWER(E6-J6,2)),(POWER(G6-J6,2)),(POWER(F6-J6,2)),))/(3-1)))</f>
        <v>363.6778688619911</v>
      </c>
      <c r="I6" s="17">
        <f>H6/J6*100</f>
        <v>2.5276682100628522</v>
      </c>
      <c r="J6" s="18">
        <f>ROUND((E6+F6+G6)/3,2)</f>
        <v>14387.88</v>
      </c>
      <c r="K6" s="18">
        <f>ROUND(J6*10%,2)</f>
        <v>1438.79</v>
      </c>
      <c r="L6" s="18">
        <f>J6+K6</f>
        <v>15826.669999999998</v>
      </c>
      <c r="M6" s="18">
        <f>L6*D6</f>
        <v>474800.1</v>
      </c>
    </row>
    <row r="7" spans="1:15" ht="48">
      <c r="A7" s="29">
        <f>A6+1</f>
        <v>4</v>
      </c>
      <c r="B7" s="24" t="s">
        <v>23</v>
      </c>
      <c r="C7" s="24" t="s">
        <v>20</v>
      </c>
      <c r="D7" s="25">
        <v>5</v>
      </c>
      <c r="E7" s="26">
        <v>9109.09</v>
      </c>
      <c r="F7" s="26">
        <v>9554.5499999999993</v>
      </c>
      <c r="G7" s="26">
        <v>9318.18</v>
      </c>
      <c r="H7" s="16">
        <f>SQRT(((SUM((POWER(E7-J7,2)),(POWER(G7-J7,2)),(POWER(F7-J7,2)),))/(3-1)))</f>
        <v>222.86917563898288</v>
      </c>
      <c r="I7" s="17">
        <f>H7/J7*100</f>
        <v>2.3894363049314844</v>
      </c>
      <c r="J7" s="18">
        <f>ROUND((E7+F7+G7)/3,2)</f>
        <v>9327.27</v>
      </c>
      <c r="K7" s="18">
        <f>ROUND(J7*10%,2)</f>
        <v>932.73</v>
      </c>
      <c r="L7" s="18">
        <f>J7+K7</f>
        <v>10260</v>
      </c>
      <c r="M7" s="18">
        <f>L7*D7</f>
        <v>51300</v>
      </c>
    </row>
    <row r="8" spans="1:15">
      <c r="A8" s="61" t="s">
        <v>6</v>
      </c>
      <c r="B8" s="62"/>
      <c r="C8" s="62"/>
      <c r="D8" s="63"/>
      <c r="E8" s="31">
        <f>SUMPRODUCT($D4:D7,E4:E7)</f>
        <v>802545.42999999993</v>
      </c>
      <c r="F8" s="31">
        <f>SUMPRODUCT($D4:D7,F4:F7)</f>
        <v>837827.33000000007</v>
      </c>
      <c r="G8" s="31">
        <f>SUMPRODUCT($D4:D7,G4:G7)</f>
        <v>819936.32</v>
      </c>
      <c r="H8" s="31"/>
      <c r="I8" s="32"/>
      <c r="J8" s="32"/>
      <c r="K8" s="32"/>
      <c r="L8" s="32"/>
      <c r="M8" s="33">
        <f>SUM(M4:M7)</f>
        <v>902113.52</v>
      </c>
      <c r="O8">
        <v>5</v>
      </c>
    </row>
    <row r="9" spans="1:15" ht="24">
      <c r="A9" s="29">
        <v>1</v>
      </c>
      <c r="B9" s="24" t="s">
        <v>27</v>
      </c>
      <c r="C9" s="24" t="s">
        <v>20</v>
      </c>
      <c r="D9" s="25">
        <v>5</v>
      </c>
      <c r="E9" s="26">
        <v>9918.18</v>
      </c>
      <c r="F9" s="26">
        <v>11100</v>
      </c>
      <c r="G9" s="26">
        <v>10927.27</v>
      </c>
      <c r="H9" s="16">
        <f>SQRT(((SUM((POWER(E9-J9,2)),(POWER(G9-J9,2)),(POWER(F9-J9,2)),))/(3-1)))</f>
        <v>638.33073891987988</v>
      </c>
      <c r="I9" s="17">
        <f>H9/J9*100</f>
        <v>5.994571421647783</v>
      </c>
      <c r="J9" s="18">
        <f>ROUND((E9+F9+G9)/3,2)</f>
        <v>10648.48</v>
      </c>
      <c r="K9" s="18">
        <f>ROUND(J9*10%,2)</f>
        <v>1064.8499999999999</v>
      </c>
      <c r="L9" s="18">
        <f>J9+K9</f>
        <v>11713.33</v>
      </c>
      <c r="M9" s="18">
        <f>L9*D9</f>
        <v>58566.65</v>
      </c>
    </row>
    <row r="10" spans="1:15" ht="48">
      <c r="A10" s="29">
        <f>A9+1</f>
        <v>2</v>
      </c>
      <c r="B10" s="24" t="s">
        <v>28</v>
      </c>
      <c r="C10" s="24" t="s">
        <v>20</v>
      </c>
      <c r="D10" s="25">
        <v>2</v>
      </c>
      <c r="E10" s="26">
        <v>5790.91</v>
      </c>
      <c r="F10" s="26">
        <v>6863.64</v>
      </c>
      <c r="G10" s="26">
        <v>6545.46</v>
      </c>
      <c r="H10" s="16">
        <f>SQRT(((SUM((POWER(E10-J10,2)),(POWER(G10-J10,2)),(POWER(F10-J10,2)),))/(3-1)))</f>
        <v>550.95884115784929</v>
      </c>
      <c r="I10" s="17">
        <f>H10/J10*100</f>
        <v>8.6087318930913952</v>
      </c>
      <c r="J10" s="18">
        <f>ROUND((E10+F10+G10)/3,2)</f>
        <v>6400</v>
      </c>
      <c r="K10" s="18">
        <f>ROUND(J10*10%,2)</f>
        <v>640</v>
      </c>
      <c r="L10" s="18">
        <f>J10+K10</f>
        <v>7040</v>
      </c>
      <c r="M10" s="18">
        <f>L10*D10</f>
        <v>14080</v>
      </c>
    </row>
    <row r="11" spans="1:15" ht="36">
      <c r="A11" s="29">
        <f>A10+1</f>
        <v>3</v>
      </c>
      <c r="B11" s="24" t="s">
        <v>29</v>
      </c>
      <c r="C11" s="24" t="s">
        <v>20</v>
      </c>
      <c r="D11" s="25">
        <v>20</v>
      </c>
      <c r="E11" s="26">
        <v>13890.91</v>
      </c>
      <c r="F11" s="26">
        <v>14000</v>
      </c>
      <c r="G11" s="26">
        <v>13909.09</v>
      </c>
      <c r="H11" s="16">
        <f>SQRT(((SUM((POWER(E11-J11,2)),(POWER(G11-J11,2)),(POWER(F11-J11,2)),))/(3-1)))</f>
        <v>58.446226995418641</v>
      </c>
      <c r="I11" s="17">
        <f>H11/J11*100</f>
        <v>0.41947062902707849</v>
      </c>
      <c r="J11" s="18">
        <f>ROUND((E11+F11+G11)/3,2)</f>
        <v>13933.33</v>
      </c>
      <c r="K11" s="18">
        <f>ROUND(J11*10%,2)</f>
        <v>1393.33</v>
      </c>
      <c r="L11" s="18">
        <f>J11+K11</f>
        <v>15326.66</v>
      </c>
      <c r="M11" s="18">
        <f>L11*D11</f>
        <v>306533.2</v>
      </c>
    </row>
    <row r="12" spans="1:15" ht="60">
      <c r="A12" s="29">
        <f>A11+1</f>
        <v>4</v>
      </c>
      <c r="B12" s="24" t="s">
        <v>30</v>
      </c>
      <c r="C12" s="24" t="s">
        <v>20</v>
      </c>
      <c r="D12" s="25">
        <v>30</v>
      </c>
      <c r="E12" s="26">
        <v>8381.82</v>
      </c>
      <c r="F12" s="26">
        <v>8772.73</v>
      </c>
      <c r="G12" s="26">
        <v>8636.36</v>
      </c>
      <c r="H12" s="16">
        <f>SQRT(((SUM((POWER(E12-J12,2)),(POWER(G12-J12,2)),(POWER(F12-J12,2)),))/(3-1)))</f>
        <v>198.40951615282975</v>
      </c>
      <c r="I12" s="17">
        <f>H12/J12*100</f>
        <v>2.307900529521794</v>
      </c>
      <c r="J12" s="18">
        <f>ROUND((E12+F12+G12)/3,2)</f>
        <v>8596.9699999999993</v>
      </c>
      <c r="K12" s="18">
        <f>ROUND(J12*10%,2)</f>
        <v>859.7</v>
      </c>
      <c r="L12" s="18">
        <f>J12+K12</f>
        <v>9456.67</v>
      </c>
      <c r="M12" s="18">
        <f>L12*D12</f>
        <v>283700.09999999998</v>
      </c>
    </row>
    <row r="13" spans="1:15">
      <c r="A13" s="61" t="s">
        <v>6</v>
      </c>
      <c r="B13" s="62"/>
      <c r="C13" s="62"/>
      <c r="D13" s="63"/>
      <c r="E13" s="31">
        <f>SUMPRODUCT($D9:D12,E9:E12)</f>
        <v>590445.52</v>
      </c>
      <c r="F13" s="31">
        <f>SUMPRODUCT($D9:D12,F9:F12)</f>
        <v>612409.17999999993</v>
      </c>
      <c r="G13" s="31">
        <f>SUMPRODUCT($D9:D12,G9:G12)</f>
        <v>604999.87</v>
      </c>
      <c r="H13" s="31"/>
      <c r="I13" s="32"/>
      <c r="J13" s="32"/>
      <c r="K13" s="32"/>
      <c r="L13" s="32"/>
      <c r="M13" s="33">
        <f>SUM(M9:M12)</f>
        <v>662879.94999999995</v>
      </c>
    </row>
    <row r="14" spans="1:15" ht="36">
      <c r="A14" s="29">
        <v>1</v>
      </c>
      <c r="B14" s="24" t="s">
        <v>32</v>
      </c>
      <c r="C14" s="24" t="s">
        <v>20</v>
      </c>
      <c r="D14" s="25">
        <v>35</v>
      </c>
      <c r="E14" s="26">
        <v>9000</v>
      </c>
      <c r="F14" s="26">
        <v>9272.73</v>
      </c>
      <c r="G14" s="26">
        <v>9200</v>
      </c>
      <c r="H14" s="16">
        <f>SQRT(((SUM((POWER(E14-J14,2)),(POWER(G14-J14,2)),(POWER(F14-J14,2)),))/(3-1)))</f>
        <v>141.22753856808504</v>
      </c>
      <c r="I14" s="17">
        <f>H14/J14*100</f>
        <v>1.5421927907600594</v>
      </c>
      <c r="J14" s="18">
        <f>ROUND((E14+F14+G14)/3,2)</f>
        <v>9157.58</v>
      </c>
      <c r="K14" s="18">
        <f>ROUND(J14*10%,2)</f>
        <v>915.76</v>
      </c>
      <c r="L14" s="18">
        <f>J14+K14</f>
        <v>10073.34</v>
      </c>
      <c r="M14" s="18">
        <f>L14*D14</f>
        <v>352566.9</v>
      </c>
    </row>
    <row r="15" spans="1:15" ht="36">
      <c r="A15" s="29">
        <f>A14+1</f>
        <v>2</v>
      </c>
      <c r="B15" s="24" t="s">
        <v>33</v>
      </c>
      <c r="C15" s="24" t="s">
        <v>20</v>
      </c>
      <c r="D15" s="25">
        <v>35</v>
      </c>
      <c r="E15" s="26">
        <v>9236.36</v>
      </c>
      <c r="F15" s="26">
        <v>9445.4500000000007</v>
      </c>
      <c r="G15" s="26">
        <v>9436.36</v>
      </c>
      <c r="H15" s="16">
        <f>SQRT(((SUM((POWER(E15-J15,2)),(POWER(G15-J15,2)),(POWER(F15-J15,2)),))/(3-1)))</f>
        <v>118.18153853288597</v>
      </c>
      <c r="I15" s="17">
        <f>H15/J15*100</f>
        <v>1.2609097309306794</v>
      </c>
      <c r="J15" s="18">
        <f>ROUND((E15+F15+G15)/3,2)</f>
        <v>9372.7199999999993</v>
      </c>
      <c r="K15" s="18">
        <f>ROUND(J15*10%,2)</f>
        <v>937.27</v>
      </c>
      <c r="L15" s="18">
        <f>J15+K15</f>
        <v>10309.99</v>
      </c>
      <c r="M15" s="18">
        <f>L15*D15</f>
        <v>360849.64999999997</v>
      </c>
    </row>
    <row r="16" spans="1:15" ht="36">
      <c r="A16" s="29">
        <f>A15+1</f>
        <v>3</v>
      </c>
      <c r="B16" s="24" t="s">
        <v>34</v>
      </c>
      <c r="C16" s="24" t="s">
        <v>20</v>
      </c>
      <c r="D16" s="25">
        <v>20</v>
      </c>
      <c r="E16" s="26">
        <v>7754.55</v>
      </c>
      <c r="F16" s="26">
        <v>8090.91</v>
      </c>
      <c r="G16" s="26">
        <v>8045.45</v>
      </c>
      <c r="H16" s="16">
        <f>SQRT(((SUM((POWER(E16-J16,2)),(POWER(G16-J16,2)),(POWER(F16-J16,2)),))/(3-1)))</f>
        <v>182.49542062747747</v>
      </c>
      <c r="I16" s="17">
        <f>H16/J16*100</f>
        <v>2.2916081167340243</v>
      </c>
      <c r="J16" s="18">
        <f>ROUND((E16+F16+G16)/3,2)</f>
        <v>7963.64</v>
      </c>
      <c r="K16" s="18">
        <f>ROUND(J16*10%,2)</f>
        <v>796.36</v>
      </c>
      <c r="L16" s="18">
        <f>J16+K16</f>
        <v>8760</v>
      </c>
      <c r="M16" s="18">
        <f>L16*D16</f>
        <v>175200</v>
      </c>
    </row>
    <row r="17" spans="1:15" ht="60">
      <c r="A17" s="29">
        <f>A16+1</f>
        <v>4</v>
      </c>
      <c r="B17" s="24" t="s">
        <v>30</v>
      </c>
      <c r="C17" s="24" t="s">
        <v>20</v>
      </c>
      <c r="D17" s="25">
        <v>2</v>
      </c>
      <c r="E17" s="26">
        <v>8381.82</v>
      </c>
      <c r="F17" s="26">
        <v>8772.73</v>
      </c>
      <c r="G17" s="26">
        <v>8636.3700000000008</v>
      </c>
      <c r="H17" s="16">
        <f>SQRT(((SUM((POWER(E17-J17,2)),(POWER(G17-J17,2)),(POWER(F17-J17,2)),))/(3-1)))</f>
        <v>198.41050892026868</v>
      </c>
      <c r="I17" s="17">
        <f>H17/J17*100</f>
        <v>2.3079120773978357</v>
      </c>
      <c r="J17" s="18">
        <f>ROUND((E17+F17+G17)/3,2)</f>
        <v>8596.9699999999993</v>
      </c>
      <c r="K17" s="18">
        <f>ROUND(J17*10%,2)</f>
        <v>859.7</v>
      </c>
      <c r="L17" s="18">
        <f>J17+K17</f>
        <v>9456.67</v>
      </c>
      <c r="M17" s="18">
        <f>L17*D17</f>
        <v>18913.34</v>
      </c>
    </row>
    <row r="18" spans="1:15">
      <c r="A18" s="29">
        <f>A17+1</f>
        <v>5</v>
      </c>
      <c r="B18" s="24" t="s">
        <v>35</v>
      </c>
      <c r="C18" s="24" t="s">
        <v>36</v>
      </c>
      <c r="D18" s="25">
        <v>5</v>
      </c>
      <c r="E18" s="26">
        <v>14600</v>
      </c>
      <c r="F18" s="26">
        <v>14909.09</v>
      </c>
      <c r="G18" s="26">
        <v>14854.55</v>
      </c>
      <c r="H18" s="16">
        <f>SQRT(((SUM((POWER(E18-J18,2)),(POWER(G18-J18,2)),(POWER(F18-J18,2)),))/(3-1)))</f>
        <v>164.97825220313123</v>
      </c>
      <c r="I18" s="17">
        <f>H18/J18*100</f>
        <v>1.1156315320595733</v>
      </c>
      <c r="J18" s="18">
        <f>ROUND((E18+F18+G18)/3,2)</f>
        <v>14787.88</v>
      </c>
      <c r="K18" s="18">
        <f>ROUND(J18*10%,2)</f>
        <v>1478.79</v>
      </c>
      <c r="L18" s="18">
        <f>J18+K18</f>
        <v>16266.669999999998</v>
      </c>
      <c r="M18" s="18">
        <f>L18*D18</f>
        <v>81333.349999999991</v>
      </c>
    </row>
    <row r="19" spans="1:15">
      <c r="A19" s="61" t="s">
        <v>6</v>
      </c>
      <c r="B19" s="62"/>
      <c r="C19" s="62"/>
      <c r="D19" s="63"/>
      <c r="E19" s="31">
        <f>SUMPRODUCT($D14:D18,E14:E18)</f>
        <v>883127.24000000011</v>
      </c>
      <c r="F19" s="31">
        <f>SUMPRODUCT($D14:D18,F14:F18)</f>
        <v>909045.40999999992</v>
      </c>
      <c r="G19" s="31">
        <f>SUMPRODUCT($D14:D18,G14:G18)</f>
        <v>904727.09000000008</v>
      </c>
      <c r="H19" s="31"/>
      <c r="I19" s="32"/>
      <c r="J19" s="32"/>
      <c r="K19" s="32"/>
      <c r="L19" s="32"/>
      <c r="M19" s="33">
        <f>SUM(M14:M18)</f>
        <v>988863.24</v>
      </c>
      <c r="O19">
        <v>1</v>
      </c>
    </row>
    <row r="20" spans="1:15" ht="36">
      <c r="A20" s="30">
        <v>1</v>
      </c>
      <c r="B20" s="24" t="s">
        <v>38</v>
      </c>
      <c r="C20" s="24" t="s">
        <v>20</v>
      </c>
      <c r="D20" s="25">
        <v>3</v>
      </c>
      <c r="E20" s="26">
        <v>12718.18</v>
      </c>
      <c r="F20" s="26">
        <v>13381.82</v>
      </c>
      <c r="G20" s="26">
        <v>12954.55</v>
      </c>
      <c r="H20" s="16">
        <f>SQRT(((SUM((POWER(E20-J20,2)),(POWER(G20-J20,2)),(POWER(F20-J20,2)),))/(3-1)))</f>
        <v>336.36500003716179</v>
      </c>
      <c r="I20" s="17">
        <f>H20/J20*100</f>
        <v>2.5838097186946394</v>
      </c>
      <c r="J20" s="18">
        <f>ROUND((E20+F20+G20)/3,2)</f>
        <v>13018.18</v>
      </c>
      <c r="K20" s="18">
        <f>ROUND(J20*10%,2)</f>
        <v>1301.82</v>
      </c>
      <c r="L20" s="18">
        <f>J20+K20</f>
        <v>14320</v>
      </c>
      <c r="M20" s="18">
        <f>L20*D20</f>
        <v>42960</v>
      </c>
    </row>
    <row r="21" spans="1:15" ht="24">
      <c r="A21" s="30">
        <f>A20+1</f>
        <v>2</v>
      </c>
      <c r="B21" s="24" t="s">
        <v>39</v>
      </c>
      <c r="C21" s="24" t="s">
        <v>20</v>
      </c>
      <c r="D21" s="25">
        <v>3</v>
      </c>
      <c r="E21" s="26">
        <v>7636.36</v>
      </c>
      <c r="F21" s="26">
        <v>8018.18</v>
      </c>
      <c r="G21" s="26">
        <v>7881.82</v>
      </c>
      <c r="H21" s="16">
        <f>SQRT(((SUM((POWER(E21-J21,2)),(POWER(G21-J21,2)),(POWER(F21-J21,2)),))/(3-1)))</f>
        <v>193.49038464481927</v>
      </c>
      <c r="I21" s="17">
        <f>H21/J21*100</f>
        <v>2.4662751613332476</v>
      </c>
      <c r="J21" s="18">
        <f>ROUND((E21+F21+G21)/3,2)</f>
        <v>7845.45</v>
      </c>
      <c r="K21" s="18">
        <f>ROUND(J21*10%,2)</f>
        <v>784.55</v>
      </c>
      <c r="L21" s="18">
        <f>J21+K21</f>
        <v>8630</v>
      </c>
      <c r="M21" s="18">
        <f>L21*D21</f>
        <v>25890</v>
      </c>
    </row>
    <row r="22" spans="1:15" ht="36">
      <c r="A22" s="30">
        <f>A21+1</f>
        <v>3</v>
      </c>
      <c r="B22" s="24" t="s">
        <v>22</v>
      </c>
      <c r="C22" s="24" t="s">
        <v>20</v>
      </c>
      <c r="D22" s="25">
        <v>10</v>
      </c>
      <c r="E22" s="26">
        <v>14027.27</v>
      </c>
      <c r="F22" s="26">
        <v>14754.55</v>
      </c>
      <c r="G22" s="26">
        <v>14381.82</v>
      </c>
      <c r="H22" s="16">
        <f>SQRT(((SUM((POWER(E22-J22,2)),(POWER(G22-J22,2)),(POWER(F22-J22,2)),))/(3-1)))</f>
        <v>363.6778688619911</v>
      </c>
      <c r="I22" s="17">
        <f>H22/J22*100</f>
        <v>2.5276682100628522</v>
      </c>
      <c r="J22" s="18">
        <f>ROUND((E22+F22+G22)/3,2)</f>
        <v>14387.88</v>
      </c>
      <c r="K22" s="18">
        <f>ROUND(J22*10%,2)</f>
        <v>1438.79</v>
      </c>
      <c r="L22" s="18">
        <f>J22+K22</f>
        <v>15826.669999999998</v>
      </c>
      <c r="M22" s="18">
        <f>L22*D22</f>
        <v>158266.69999999998</v>
      </c>
    </row>
    <row r="23" spans="1:15" ht="36">
      <c r="A23" s="30">
        <f>A22+1</f>
        <v>4</v>
      </c>
      <c r="B23" s="24" t="s">
        <v>40</v>
      </c>
      <c r="C23" s="24" t="s">
        <v>20</v>
      </c>
      <c r="D23" s="25">
        <v>45</v>
      </c>
      <c r="E23" s="26">
        <v>9109.09</v>
      </c>
      <c r="F23" s="26">
        <v>9554.5499999999993</v>
      </c>
      <c r="G23" s="26">
        <v>9318.18</v>
      </c>
      <c r="H23" s="16">
        <f>SQRT(((SUM((POWER(E23-J23,2)),(POWER(G23-J23,2)),(POWER(F23-J23,2)),))/(3-1)))</f>
        <v>222.86917563898288</v>
      </c>
      <c r="I23" s="17">
        <f>H23/J23*100</f>
        <v>2.3894363049314844</v>
      </c>
      <c r="J23" s="18">
        <f>ROUND((E23+F23+G23)/3,2)</f>
        <v>9327.27</v>
      </c>
      <c r="K23" s="18">
        <f>ROUND(J23*10%,2)</f>
        <v>932.73</v>
      </c>
      <c r="L23" s="18">
        <f>J23+K23</f>
        <v>10260</v>
      </c>
      <c r="M23" s="18">
        <f>L23*D23</f>
        <v>461700</v>
      </c>
    </row>
    <row r="24" spans="1:15">
      <c r="A24" s="61" t="s">
        <v>6</v>
      </c>
      <c r="B24" s="62"/>
      <c r="C24" s="62"/>
      <c r="D24" s="63"/>
      <c r="E24" s="31">
        <f>SUMPRODUCT($D20:D23,E20:E23)</f>
        <v>611245.37</v>
      </c>
      <c r="F24" s="31">
        <f>SUMPRODUCT($D20:D23,F20:F23)</f>
        <v>641700.25</v>
      </c>
      <c r="G24" s="31">
        <f>SUMPRODUCT($D20:D23,G20:G23)</f>
        <v>625645.41</v>
      </c>
      <c r="H24" s="31"/>
      <c r="I24" s="32"/>
      <c r="J24" s="32"/>
      <c r="K24" s="32"/>
      <c r="L24" s="32"/>
      <c r="M24" s="33">
        <f>SUM(M20:M23)</f>
        <v>688816.7</v>
      </c>
      <c r="O24">
        <v>4</v>
      </c>
    </row>
    <row r="25" spans="1:15" ht="36">
      <c r="A25" s="29">
        <v>1</v>
      </c>
      <c r="B25" s="24" t="s">
        <v>42</v>
      </c>
      <c r="C25" s="24" t="s">
        <v>20</v>
      </c>
      <c r="D25" s="25">
        <v>3</v>
      </c>
      <c r="E25" s="26">
        <v>12736.36</v>
      </c>
      <c r="F25" s="26">
        <v>13504.55</v>
      </c>
      <c r="G25" s="26">
        <v>13363.64</v>
      </c>
      <c r="H25" s="16">
        <f>SQRT(((SUM((POWER(E25-J25,2)),(POWER(G25-J25,2)),(POWER(F25-J25,2)),))/(3-1)))</f>
        <v>408.95225937754572</v>
      </c>
      <c r="I25" s="17">
        <f>H25/J25*100</f>
        <v>3.0977664646006349</v>
      </c>
      <c r="J25" s="18">
        <f>ROUND((E25+F25+G25)/3,2)</f>
        <v>13201.52</v>
      </c>
      <c r="K25" s="18">
        <f>ROUND(J25*10%,2)</f>
        <v>1320.15</v>
      </c>
      <c r="L25" s="18">
        <f>J25+K25</f>
        <v>14521.67</v>
      </c>
      <c r="M25" s="18">
        <f>L25*D25</f>
        <v>43565.01</v>
      </c>
    </row>
    <row r="26" spans="1:15" ht="24">
      <c r="A26" s="29">
        <f>A25+1</f>
        <v>2</v>
      </c>
      <c r="B26" s="24" t="s">
        <v>43</v>
      </c>
      <c r="C26" s="24" t="s">
        <v>20</v>
      </c>
      <c r="D26" s="25">
        <v>70</v>
      </c>
      <c r="E26" s="26">
        <v>6454.55</v>
      </c>
      <c r="F26" s="26">
        <v>6681.82</v>
      </c>
      <c r="G26" s="26">
        <v>6545.45</v>
      </c>
      <c r="H26" s="16">
        <f>SQRT(((SUM((POWER(E26-J26,2)),(POWER(G26-J26,2)),(POWER(F26-J26,2)),))/(3-1)))</f>
        <v>114.3905881180788</v>
      </c>
      <c r="I26" s="17">
        <f>H26/J26*100</f>
        <v>1.7435968319726183</v>
      </c>
      <c r="J26" s="18">
        <f>ROUND((E26+F26+G26)/3,2)</f>
        <v>6560.61</v>
      </c>
      <c r="K26" s="18">
        <f>ROUND(J26*10%,2)</f>
        <v>656.06</v>
      </c>
      <c r="L26" s="18">
        <f>J26+K26</f>
        <v>7216.67</v>
      </c>
      <c r="M26" s="18">
        <f>L26*D26</f>
        <v>505166.9</v>
      </c>
    </row>
    <row r="27" spans="1:15" ht="36">
      <c r="A27" s="29">
        <f>A26+1</f>
        <v>3</v>
      </c>
      <c r="B27" s="24" t="s">
        <v>29</v>
      </c>
      <c r="C27" s="24" t="s">
        <v>20</v>
      </c>
      <c r="D27" s="25">
        <v>10</v>
      </c>
      <c r="E27" s="26">
        <v>13890.91</v>
      </c>
      <c r="F27" s="26">
        <v>14000</v>
      </c>
      <c r="G27" s="26">
        <v>13909.09</v>
      </c>
      <c r="H27" s="16">
        <f>SQRT(((SUM((POWER(E27-J27,2)),(POWER(G27-J27,2)),(POWER(F27-J27,2)),))/(3-1)))</f>
        <v>58.446226995418641</v>
      </c>
      <c r="I27" s="17">
        <f>H27/J27*100</f>
        <v>0.41947062902707849</v>
      </c>
      <c r="J27" s="18">
        <f>ROUND((E27+F27+G27)/3,2)</f>
        <v>13933.33</v>
      </c>
      <c r="K27" s="18">
        <f>ROUND(J27*10%,2)</f>
        <v>1393.33</v>
      </c>
      <c r="L27" s="18">
        <f>J27+K27</f>
        <v>15326.66</v>
      </c>
      <c r="M27" s="18">
        <f>L27*D27</f>
        <v>153266.6</v>
      </c>
    </row>
    <row r="28" spans="1:15" ht="36">
      <c r="A28" s="29">
        <f>A27+1</f>
        <v>4</v>
      </c>
      <c r="B28" s="24" t="s">
        <v>40</v>
      </c>
      <c r="C28" s="24" t="s">
        <v>20</v>
      </c>
      <c r="D28" s="25">
        <v>20</v>
      </c>
      <c r="E28" s="26">
        <v>9109.09</v>
      </c>
      <c r="F28" s="26">
        <v>9554.5499999999993</v>
      </c>
      <c r="G28" s="26">
        <v>9318.18</v>
      </c>
      <c r="H28" s="16">
        <f>SQRT(((SUM((POWER(E28-J28,2)),(POWER(G28-J28,2)),(POWER(F28-J28,2)),))/(3-1)))</f>
        <v>222.86917563898288</v>
      </c>
      <c r="I28" s="17">
        <f>H28/J28*100</f>
        <v>2.3894363049314844</v>
      </c>
      <c r="J28" s="18">
        <f>ROUND((E28+F28+G28)/3,2)</f>
        <v>9327.27</v>
      </c>
      <c r="K28" s="18">
        <f>ROUND(J28*10%,2)</f>
        <v>932.73</v>
      </c>
      <c r="L28" s="18">
        <f>J28+K28</f>
        <v>10260</v>
      </c>
      <c r="M28" s="18">
        <f>L28*D28</f>
        <v>205200</v>
      </c>
    </row>
    <row r="29" spans="1:15">
      <c r="A29" s="61" t="s">
        <v>6</v>
      </c>
      <c r="B29" s="62"/>
      <c r="C29" s="62"/>
      <c r="D29" s="63"/>
      <c r="E29" s="31">
        <f>SUMPRODUCT($D25:D28,E25:E28)</f>
        <v>811118.48</v>
      </c>
      <c r="F29" s="31">
        <f>SUMPRODUCT($D25:D28,F25:F28)</f>
        <v>839332.04999999993</v>
      </c>
      <c r="G29" s="31">
        <f>SUMPRODUCT($D25:D28,G25:G28)</f>
        <v>823726.91999999993</v>
      </c>
      <c r="H29" s="31"/>
      <c r="I29" s="32"/>
      <c r="J29" s="32"/>
      <c r="K29" s="32"/>
      <c r="L29" s="32"/>
      <c r="M29" s="33">
        <f>SUM(M25:M28)</f>
        <v>907198.51</v>
      </c>
      <c r="O29">
        <v>2</v>
      </c>
    </row>
    <row r="30" spans="1:15" ht="36">
      <c r="A30" s="29">
        <v>1</v>
      </c>
      <c r="B30" s="24" t="s">
        <v>53</v>
      </c>
      <c r="C30" s="24" t="s">
        <v>20</v>
      </c>
      <c r="D30" s="25">
        <v>1</v>
      </c>
      <c r="E30" s="26">
        <v>8336.36</v>
      </c>
      <c r="F30" s="26">
        <v>8727.27</v>
      </c>
      <c r="G30" s="26">
        <v>8636.36</v>
      </c>
      <c r="H30" s="16">
        <f t="shared" ref="H30:H36" si="0">SQRT(((SUM((POWER(E30-J30,2)),(POWER(G30-J30,2)),(POWER(F30-J30,2)),))/(3-1)))</f>
        <v>204.56264578363269</v>
      </c>
      <c r="I30" s="17">
        <f t="shared" ref="I30:I36" si="1">H30/J30*100</f>
        <v>2.3878926650950625</v>
      </c>
      <c r="J30" s="18">
        <f t="shared" ref="J30:J36" si="2">ROUND((E30+F30+G30)/3,2)</f>
        <v>8566.66</v>
      </c>
      <c r="K30" s="18">
        <f t="shared" ref="K30:K36" si="3">ROUND(J30*10%,2)</f>
        <v>856.67</v>
      </c>
      <c r="L30" s="18">
        <f t="shared" ref="L30:L36" si="4">J30+K30</f>
        <v>9423.33</v>
      </c>
      <c r="M30" s="18">
        <f t="shared" ref="M30:M36" si="5">L30*D30</f>
        <v>9423.33</v>
      </c>
    </row>
    <row r="31" spans="1:15" ht="36">
      <c r="A31" s="29">
        <f t="shared" ref="A31:A36" si="6">A30+1</f>
        <v>2</v>
      </c>
      <c r="B31" s="24" t="s">
        <v>52</v>
      </c>
      <c r="C31" s="24" t="s">
        <v>20</v>
      </c>
      <c r="D31" s="25">
        <v>1</v>
      </c>
      <c r="E31" s="26">
        <v>8336.36</v>
      </c>
      <c r="F31" s="26">
        <v>8727.27</v>
      </c>
      <c r="G31" s="26">
        <v>8636.36</v>
      </c>
      <c r="H31" s="16">
        <f t="shared" si="0"/>
        <v>204.56264578363269</v>
      </c>
      <c r="I31" s="17">
        <f t="shared" si="1"/>
        <v>2.3878926650950625</v>
      </c>
      <c r="J31" s="18">
        <f t="shared" si="2"/>
        <v>8566.66</v>
      </c>
      <c r="K31" s="18">
        <f t="shared" si="3"/>
        <v>856.67</v>
      </c>
      <c r="L31" s="18">
        <f t="shared" si="4"/>
        <v>9423.33</v>
      </c>
      <c r="M31" s="18">
        <f t="shared" si="5"/>
        <v>9423.33</v>
      </c>
    </row>
    <row r="32" spans="1:15" ht="60">
      <c r="A32" s="29">
        <f t="shared" si="6"/>
        <v>3</v>
      </c>
      <c r="B32" s="24" t="s">
        <v>30</v>
      </c>
      <c r="C32" s="24" t="s">
        <v>20</v>
      </c>
      <c r="D32" s="25">
        <v>28</v>
      </c>
      <c r="E32" s="26">
        <v>8381.82</v>
      </c>
      <c r="F32" s="26">
        <v>8772.73</v>
      </c>
      <c r="G32" s="26">
        <v>8636.36</v>
      </c>
      <c r="H32" s="16">
        <f t="shared" si="0"/>
        <v>198.40951615282975</v>
      </c>
      <c r="I32" s="17">
        <f t="shared" si="1"/>
        <v>2.307900529521794</v>
      </c>
      <c r="J32" s="18">
        <f t="shared" si="2"/>
        <v>8596.9699999999993</v>
      </c>
      <c r="K32" s="18">
        <f t="shared" si="3"/>
        <v>859.7</v>
      </c>
      <c r="L32" s="18">
        <f t="shared" si="4"/>
        <v>9456.67</v>
      </c>
      <c r="M32" s="18">
        <f t="shared" si="5"/>
        <v>264786.76</v>
      </c>
    </row>
    <row r="33" spans="1:15" ht="36">
      <c r="A33" s="29">
        <f t="shared" si="6"/>
        <v>4</v>
      </c>
      <c r="B33" s="24" t="s">
        <v>29</v>
      </c>
      <c r="C33" s="24" t="s">
        <v>20</v>
      </c>
      <c r="D33" s="25">
        <v>10</v>
      </c>
      <c r="E33" s="26">
        <v>13890.91</v>
      </c>
      <c r="F33" s="26">
        <v>14000</v>
      </c>
      <c r="G33" s="26">
        <v>13909.09</v>
      </c>
      <c r="H33" s="16">
        <f t="shared" si="0"/>
        <v>58.446226995418641</v>
      </c>
      <c r="I33" s="17">
        <f t="shared" si="1"/>
        <v>0.41947062902707849</v>
      </c>
      <c r="J33" s="18">
        <f t="shared" si="2"/>
        <v>13933.33</v>
      </c>
      <c r="K33" s="18">
        <f t="shared" si="3"/>
        <v>1393.33</v>
      </c>
      <c r="L33" s="18">
        <f t="shared" si="4"/>
        <v>15326.66</v>
      </c>
      <c r="M33" s="18">
        <f t="shared" si="5"/>
        <v>153266.6</v>
      </c>
    </row>
    <row r="34" spans="1:15" ht="24">
      <c r="A34" s="29">
        <f t="shared" si="6"/>
        <v>5</v>
      </c>
      <c r="B34" s="24" t="s">
        <v>43</v>
      </c>
      <c r="C34" s="24" t="s">
        <v>20</v>
      </c>
      <c r="D34" s="25">
        <v>60</v>
      </c>
      <c r="E34" s="26">
        <v>6454.55</v>
      </c>
      <c r="F34" s="26">
        <v>6681.82</v>
      </c>
      <c r="G34" s="26">
        <v>6545.45</v>
      </c>
      <c r="H34" s="16">
        <f t="shared" si="0"/>
        <v>114.3905881180788</v>
      </c>
      <c r="I34" s="17">
        <f t="shared" si="1"/>
        <v>1.7435968319726183</v>
      </c>
      <c r="J34" s="18">
        <f t="shared" si="2"/>
        <v>6560.61</v>
      </c>
      <c r="K34" s="18">
        <f t="shared" si="3"/>
        <v>656.06</v>
      </c>
      <c r="L34" s="18">
        <f t="shared" si="4"/>
        <v>7216.67</v>
      </c>
      <c r="M34" s="18">
        <f t="shared" si="5"/>
        <v>433000.2</v>
      </c>
    </row>
    <row r="35" spans="1:15" ht="24">
      <c r="A35" s="29">
        <f t="shared" si="6"/>
        <v>6</v>
      </c>
      <c r="B35" s="24" t="s">
        <v>54</v>
      </c>
      <c r="C35" s="24" t="s">
        <v>20</v>
      </c>
      <c r="D35" s="25">
        <v>7</v>
      </c>
      <c r="E35" s="26">
        <v>9454.5499999999993</v>
      </c>
      <c r="F35" s="26">
        <v>10045.450000000001</v>
      </c>
      <c r="G35" s="26">
        <v>9818.18</v>
      </c>
      <c r="H35" s="16">
        <f t="shared" si="0"/>
        <v>298.06074322191517</v>
      </c>
      <c r="I35" s="17">
        <f t="shared" si="1"/>
        <v>3.0499230329899136</v>
      </c>
      <c r="J35" s="18">
        <f t="shared" si="2"/>
        <v>9772.73</v>
      </c>
      <c r="K35" s="18">
        <f t="shared" si="3"/>
        <v>977.27</v>
      </c>
      <c r="L35" s="18">
        <f t="shared" si="4"/>
        <v>10750</v>
      </c>
      <c r="M35" s="18">
        <f t="shared" si="5"/>
        <v>75250</v>
      </c>
    </row>
    <row r="36" spans="1:15" ht="36">
      <c r="A36" s="29">
        <f t="shared" si="6"/>
        <v>7</v>
      </c>
      <c r="B36" s="24" t="s">
        <v>55</v>
      </c>
      <c r="C36" s="24" t="s">
        <v>20</v>
      </c>
      <c r="D36" s="25">
        <v>3</v>
      </c>
      <c r="E36" s="26">
        <v>10672.73</v>
      </c>
      <c r="F36" s="26">
        <v>11045.45</v>
      </c>
      <c r="G36" s="26">
        <v>10890.91</v>
      </c>
      <c r="H36" s="16">
        <f t="shared" si="0"/>
        <v>187.26332729608382</v>
      </c>
      <c r="I36" s="17">
        <f t="shared" si="1"/>
        <v>1.7228012483884909</v>
      </c>
      <c r="J36" s="18">
        <f t="shared" si="2"/>
        <v>10869.7</v>
      </c>
      <c r="K36" s="18">
        <f t="shared" si="3"/>
        <v>1086.97</v>
      </c>
      <c r="L36" s="18">
        <f t="shared" si="4"/>
        <v>11956.67</v>
      </c>
      <c r="M36" s="18">
        <f t="shared" si="5"/>
        <v>35870.01</v>
      </c>
    </row>
    <row r="37" spans="1:15">
      <c r="A37" s="61" t="s">
        <v>6</v>
      </c>
      <c r="B37" s="62"/>
      <c r="C37" s="62"/>
      <c r="D37" s="63"/>
      <c r="E37" s="31">
        <f>SUMPRODUCT($D30:D36,E30:E36)</f>
        <v>875745.82</v>
      </c>
      <c r="F37" s="31">
        <f>SUMPRODUCT($D30:D36,F30:F36)</f>
        <v>907454.67999999993</v>
      </c>
      <c r="G37" s="31">
        <f>SUMPRODUCT($D30:D36,G30:G36)</f>
        <v>892308.69</v>
      </c>
      <c r="H37" s="31"/>
      <c r="I37" s="32"/>
      <c r="J37" s="32"/>
      <c r="K37" s="32"/>
      <c r="L37" s="32"/>
      <c r="M37" s="33">
        <f>SUM(M30:M36)</f>
        <v>981020.23</v>
      </c>
      <c r="O37" s="35"/>
    </row>
    <row r="38" spans="1:15" ht="36">
      <c r="A38" s="30">
        <v>1</v>
      </c>
      <c r="B38" s="24" t="s">
        <v>61</v>
      </c>
      <c r="C38" s="24" t="s">
        <v>20</v>
      </c>
      <c r="D38" s="25">
        <v>6</v>
      </c>
      <c r="E38" s="26">
        <v>14300</v>
      </c>
      <c r="F38" s="26">
        <v>14363.64</v>
      </c>
      <c r="G38" s="26">
        <v>14318.18</v>
      </c>
      <c r="H38" s="16">
        <f>SQRT(((SUM((POWER(E38-J38,2)),(POWER(G38-J38,2)),(POWER(F38-J38,2)),))/(3-1)))</f>
        <v>32.78000838926031</v>
      </c>
      <c r="I38" s="17">
        <f>H38/J38*100</f>
        <v>0.22879451835039269</v>
      </c>
      <c r="J38" s="18">
        <f>ROUND((E38+F38+G38)/3,2)</f>
        <v>14327.27</v>
      </c>
      <c r="K38" s="18">
        <f>ROUND(J38*10%,2)</f>
        <v>1432.73</v>
      </c>
      <c r="L38" s="18">
        <f>J38+K38</f>
        <v>15760</v>
      </c>
      <c r="M38" s="18">
        <f>L38*D38</f>
        <v>94560</v>
      </c>
    </row>
    <row r="39" spans="1:15" ht="24">
      <c r="A39" s="30">
        <f>A38+1</f>
        <v>2</v>
      </c>
      <c r="B39" s="24" t="s">
        <v>60</v>
      </c>
      <c r="C39" s="24" t="s">
        <v>20</v>
      </c>
      <c r="D39" s="25">
        <v>10</v>
      </c>
      <c r="E39" s="26">
        <v>7100</v>
      </c>
      <c r="F39" s="26">
        <v>7181.82</v>
      </c>
      <c r="G39" s="26">
        <v>7104.55</v>
      </c>
      <c r="H39" s="16">
        <f>SQRT(((SUM((POWER(E39-J39,2)),(POWER(G39-J39,2)),(POWER(F39-J39,2)),))/(3-1)))</f>
        <v>45.981640901559615</v>
      </c>
      <c r="I39" s="17">
        <f>H39/J39*100</f>
        <v>0.64501326173950435</v>
      </c>
      <c r="J39" s="18">
        <f>ROUND((E39+F39+G39)/3,2)</f>
        <v>7128.79</v>
      </c>
      <c r="K39" s="18">
        <f>ROUND(J39*10%,2)</f>
        <v>712.88</v>
      </c>
      <c r="L39" s="18">
        <f>J39+K39</f>
        <v>7841.67</v>
      </c>
      <c r="M39" s="18">
        <f>L39*D39</f>
        <v>78416.7</v>
      </c>
    </row>
    <row r="40" spans="1:15" ht="36">
      <c r="A40" s="30">
        <f>A39+1</f>
        <v>3</v>
      </c>
      <c r="B40" s="24" t="s">
        <v>29</v>
      </c>
      <c r="C40" s="24" t="s">
        <v>20</v>
      </c>
      <c r="D40" s="25">
        <v>10</v>
      </c>
      <c r="E40" s="26">
        <v>13890.91</v>
      </c>
      <c r="F40" s="26">
        <v>14000</v>
      </c>
      <c r="G40" s="26">
        <v>13909.09</v>
      </c>
      <c r="H40" s="16">
        <f>SQRT(((SUM((POWER(E40-J40,2)),(POWER(G40-J40,2)),(POWER(F40-J40,2)),))/(3-1)))</f>
        <v>58.446226995418641</v>
      </c>
      <c r="I40" s="17">
        <f>H40/J40*100</f>
        <v>0.41947062902707849</v>
      </c>
      <c r="J40" s="18">
        <f>ROUND((E40+F40+G40)/3,2)</f>
        <v>13933.33</v>
      </c>
      <c r="K40" s="18">
        <f>ROUND(J40*10%,2)</f>
        <v>1393.33</v>
      </c>
      <c r="L40" s="18">
        <f>J40+K40</f>
        <v>15326.66</v>
      </c>
      <c r="M40" s="18">
        <f>L40*D40</f>
        <v>153266.6</v>
      </c>
    </row>
    <row r="41" spans="1:15">
      <c r="A41" s="30">
        <f>A40+1</f>
        <v>4</v>
      </c>
      <c r="B41" s="24" t="s">
        <v>59</v>
      </c>
      <c r="C41" s="24" t="s">
        <v>62</v>
      </c>
      <c r="D41" s="25">
        <v>50</v>
      </c>
      <c r="E41" s="26">
        <v>12081.82</v>
      </c>
      <c r="F41" s="26">
        <v>12090.91</v>
      </c>
      <c r="G41" s="26">
        <v>12086.36</v>
      </c>
      <c r="H41" s="16">
        <f>SQRT(((SUM((POWER(E41-J41,2)),(POWER(G41-J41,2)),(POWER(F41-J41,2)),))/(3-1)))</f>
        <v>4.5450027502742669</v>
      </c>
      <c r="I41" s="17">
        <f>H41/J41*100</f>
        <v>3.7604396611339283E-2</v>
      </c>
      <c r="J41" s="18">
        <f>ROUND((E41+F41+G41)/3,2)</f>
        <v>12086.36</v>
      </c>
      <c r="K41" s="18">
        <f>ROUND(J41*10%,2)</f>
        <v>1208.6400000000001</v>
      </c>
      <c r="L41" s="18">
        <f>J41+K41</f>
        <v>13295</v>
      </c>
      <c r="M41" s="18">
        <f>L41*D41</f>
        <v>664750</v>
      </c>
    </row>
    <row r="42" spans="1:15">
      <c r="A42" s="61" t="s">
        <v>6</v>
      </c>
      <c r="B42" s="62"/>
      <c r="C42" s="62"/>
      <c r="D42" s="63"/>
      <c r="E42" s="31">
        <f>SUMPRODUCT($D38:D41,E38:E41)</f>
        <v>899800.1</v>
      </c>
      <c r="F42" s="31">
        <f>SUMPRODUCT($D38:D41,F38:F41)</f>
        <v>902545.54</v>
      </c>
      <c r="G42" s="31">
        <f>SUMPRODUCT($D38:D41,G38:G41)</f>
        <v>900363.48</v>
      </c>
      <c r="H42" s="31"/>
      <c r="I42" s="32"/>
      <c r="J42" s="32"/>
      <c r="K42" s="32"/>
      <c r="L42" s="32"/>
      <c r="M42" s="33">
        <f>SUM(M38:M41)</f>
        <v>990993.3</v>
      </c>
      <c r="O42" s="35"/>
    </row>
    <row r="44" spans="1:15">
      <c r="M44" s="34">
        <f>M42+M37+M29+M24+M19+M13+M8</f>
        <v>6121885.4500000011</v>
      </c>
    </row>
    <row r="45" spans="1:15">
      <c r="M45">
        <f>M44*0.25</f>
        <v>1530471.3625000003</v>
      </c>
    </row>
  </sheetData>
  <mergeCells count="18">
    <mergeCell ref="A13:D13"/>
    <mergeCell ref="M2:M3"/>
    <mergeCell ref="A8:D8"/>
    <mergeCell ref="A2:A3"/>
    <mergeCell ref="B2:B3"/>
    <mergeCell ref="C2:C3"/>
    <mergeCell ref="D2:D3"/>
    <mergeCell ref="E2:G2"/>
    <mergeCell ref="H2:H3"/>
    <mergeCell ref="I2:I3"/>
    <mergeCell ref="J2:J3"/>
    <mergeCell ref="K2:K3"/>
    <mergeCell ref="L2:L3"/>
    <mergeCell ref="A19:D19"/>
    <mergeCell ref="A24:D24"/>
    <mergeCell ref="A29:D29"/>
    <mergeCell ref="A37:D37"/>
    <mergeCell ref="A42:D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НМЦК</dc:title>
  <dc:creator>Алексеев Евгений Петрович</dc:creator>
  <cp:lastModifiedBy>другой пользователь</cp:lastModifiedBy>
  <cp:revision>16</cp:revision>
  <cp:lastPrinted>2024-03-04T12:57:13Z</cp:lastPrinted>
  <dcterms:created xsi:type="dcterms:W3CDTF">2012-10-22T11:49:52Z</dcterms:created>
  <dcterms:modified xsi:type="dcterms:W3CDTF">2024-03-04T13:48:26Z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