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76.100\zakupki\ТОРГИ 2019\СЗ 2019\СЗ Эноксапарин натрия\"/>
    </mc:Choice>
  </mc:AlternateContent>
  <bookViews>
    <workbookView xWindow="0" yWindow="0" windowWidth="28800" windowHeight="10830"/>
  </bookViews>
  <sheets>
    <sheet name="НМЦК" sheetId="1" r:id="rId1"/>
    <sheet name="Лист1" sheetId="2" r:id="rId2"/>
  </sheets>
  <definedNames>
    <definedName name="_xlnm.Print_Area" localSheetId="0">НМЦК!$A$2:$G$48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D8" i="1" l="1"/>
  <c r="G33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4" i="1"/>
  <c r="G39" i="1" l="1"/>
  <c r="G40" i="1" s="1"/>
  <c r="G28" i="1" l="1"/>
  <c r="G48" i="1"/>
  <c r="G35" i="1" l="1"/>
  <c r="G32" i="1" l="1"/>
  <c r="G36" i="1" l="1"/>
  <c r="G41" i="1" s="1"/>
  <c r="G8" i="1" l="1"/>
  <c r="F5" i="1" s="1"/>
</calcChain>
</file>

<file path=xl/sharedStrings.xml><?xml version="1.0" encoding="utf-8"?>
<sst xmlns="http://schemas.openxmlformats.org/spreadsheetml/2006/main" count="208" uniqueCount="144">
  <si>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</si>
  <si>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</si>
  <si>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</si>
  <si>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</si>
  <si>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</si>
  <si>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</si>
  <si>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</si>
  <si>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</si>
  <si>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</si>
  <si>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</si>
  <si>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</si>
  <si>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</si>
  <si>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</si>
  <si>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</si>
  <si>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</si>
  <si>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</si>
  <si>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</si>
  <si>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</si>
  <si>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</si>
  <si>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</si>
  <si>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</si>
  <si>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</si>
  <si>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</si>
  <si>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</si>
  <si>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</si>
  <si>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</si>
  <si>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</si>
  <si>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</si>
  <si>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</si>
  <si>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</si>
  <si>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</si>
  <si>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</si>
  <si>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</si>
  <si>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</si>
  <si>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</si>
  <si>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</si>
  <si>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</si>
  <si>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</si>
  <si>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</si>
  <si>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</si>
  <si>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</si>
  <si>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</si>
  <si>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</si>
  <si>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</si>
  <si>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</si>
  <si>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</si>
  <si>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</si>
  <si>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</si>
  <si>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</si>
  <si>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</si>
  <si>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</si>
  <si>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</si>
  <si>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</si>
  <si>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</si>
  <si>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</si>
  <si>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</si>
  <si>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</si>
  <si>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</si>
  <si>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</si>
  <si>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</si>
  <si>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</si>
  <si>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</si>
  <si>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</si>
  <si>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</si>
  <si>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</si>
  <si>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</si>
  <si>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</si>
  <si>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</si>
  <si>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</si>
  <si>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</si>
  <si>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</si>
  <si>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</si>
  <si>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</si>
  <si>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</si>
  <si>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</si>
  <si>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</si>
  <si>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</si>
  <si>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</si>
  <si>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</si>
  <si>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</si>
  <si>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</si>
  <si>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МНН</t>
  </si>
  <si>
    <t>Код узла СМНН</t>
  </si>
  <si>
    <t>Код ОКПД 2</t>
  </si>
  <si>
    <t>Лекарственная форма</t>
  </si>
  <si>
    <t>Дозировка</t>
  </si>
  <si>
    <t>Потребительская единица</t>
  </si>
  <si>
    <t>Наименование ФТГ</t>
  </si>
  <si>
    <t>АТХ</t>
  </si>
  <si>
    <t>ЖНВЛП</t>
  </si>
  <si>
    <t>Наличие в лекарственном препарате наркотических средств, психотропных веществ и их прекурсоров</t>
  </si>
  <si>
    <t>Период действия узла СМНН</t>
  </si>
  <si>
    <t>Дата изменения записи</t>
  </si>
  <si>
    <r>
      <rPr>
        <b/>
        <sz val="11"/>
        <rFont val="Calibri"/>
      </rPr>
      <t xml:space="preserve">Референтные цены (приведенные значения цен, в соответствии с </t>
    </r>
    <r>
      <rPr>
        <b/>
        <u/>
        <sz val="11"/>
        <color indexed="16"/>
        <rFont val="Calibri"/>
      </rPr>
      <t>письмом Минздрава России</t>
    </r>
    <r>
      <rPr>
        <b/>
        <sz val="11"/>
        <rFont val="Calibri"/>
      </rPr>
      <t>, являются средневзвешенные по Российской Федерации и справочными)</t>
    </r>
  </si>
  <si>
    <t>Список нестандартизованных МНН для узла СМНН</t>
  </si>
  <si>
    <t>Список нестандартизованных лекарственных форм и дозировок для узла СМНН</t>
  </si>
  <si>
    <t>КЛП</t>
  </si>
  <si>
    <t>Некорректные данные</t>
  </si>
  <si>
    <t>Кол-во</t>
  </si>
  <si>
    <t>Описание</t>
  </si>
  <si>
    <t>Тип цены</t>
  </si>
  <si>
    <t>Период действия референтной цены</t>
  </si>
  <si>
    <t>Значение цены I</t>
  </si>
  <si>
    <t>Диапазон I количества потребительских единиц</t>
  </si>
  <si>
    <t>Значение цены II</t>
  </si>
  <si>
    <t>Диапазон II количества потребительских единиц</t>
  </si>
  <si>
    <t>Значение цены III</t>
  </si>
  <si>
    <t>Диапазон III количества потребительских единиц</t>
  </si>
  <si>
    <t>Показатель среднеквадратичного отклонения (σ)</t>
  </si>
  <si>
    <t>Наименование</t>
  </si>
  <si>
    <t>Код ОКЕИ</t>
  </si>
  <si>
    <t>Наименование единицы из ОКЕИ</t>
  </si>
  <si>
    <t>Код</t>
  </si>
  <si>
    <t>Начало</t>
  </si>
  <si>
    <t>Окончание</t>
  </si>
  <si>
    <t>Минимальное</t>
  </si>
  <si>
    <t>Максимальное</t>
  </si>
  <si>
    <t>Ссылка</t>
  </si>
  <si>
    <t>ЭНОКСАПАРИН НАТРИЯ</t>
  </si>
  <si>
    <t>21.20.10.131-000011-1-00020-0000000000000</t>
  </si>
  <si>
    <t>21.20.10.131</t>
  </si>
  <si>
    <t>РАСТВОР ДЛЯ ИНЪЕКЦИЙ</t>
  </si>
  <si>
    <t>анти-xa ме/мл</t>
  </si>
  <si>
    <t>876</t>
  </si>
  <si>
    <t>усл. ед</t>
  </si>
  <si>
    <t>10000 анти-Xa МЕ/мл</t>
  </si>
  <si>
    <t>111</t>
  </si>
  <si>
    <t>см[3*];^мл</t>
  </si>
  <si>
    <t>антикоагулянтное средство прямого действия</t>
  </si>
  <si>
    <t>B01AB05</t>
  </si>
  <si>
    <t>Эноксапарин натрия</t>
  </si>
  <si>
    <t>Да</t>
  </si>
  <si>
    <t>Нет</t>
  </si>
  <si>
    <t/>
  </si>
  <si>
    <t>Рассчитана по Методике с использованием исторических данных</t>
  </si>
  <si>
    <t>Не ограничено</t>
  </si>
  <si>
    <t>esklp_klp_20190526_00008.xlsx</t>
  </si>
  <si>
    <t>21.20.10.131-000011-1-00019-0000000000000</t>
  </si>
  <si>
    <t>анти-ха ме/мл</t>
  </si>
  <si>
    <t>10000 анти-Ха МЕ/мл</t>
  </si>
  <si>
    <t>РАСТВОР ДЛЯ ИНЪЕКЦИЙ (10 тыс.анти-Xa МЕ/мл);
РАСТВОР ДЛЯ ИНЪЕКЦИЙ (2 тыс.анти-Xa МЕ/0.2 мл);
РАСТВОР ДЛЯ ИНЪЕКЦИЙ (4 тыс.анти-Xa МЕ/0.4 мл);
РАСТВОР ДЛЯ ИНЪЕКЦИЙ (6 тыс.анти-Xa МЕ/0.6 мл);
РАСТВОР ДЛЯ ИНЪЕКЦИЙ (8 тыс.анти-Xa МЕ/0.8 мл)</t>
  </si>
  <si>
    <t>РАСТВОР ДЛЯ ИНЪЕКЦИЙ 10000 анти-Ха МЕ/мл</t>
  </si>
  <si>
    <t>Закупка лекарственного препарата с учетом эквивалентных лекарственных форм и дозировок за 12 месяцев, предшествующих месяцу расчета, не производилась</t>
  </si>
  <si>
    <t xml:space="preserve"> Утверждаю: главный врач
ГБУЗ СО «ДГБ г. Нижний Тагил»
_______________ Клейменов Д.М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</si>
</sst>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  <numFmt numFmtId="167" formatCode="#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1"/>
      <name val="Calibri"/>
    </font>
    <font>
      <b/>
      <u/>
      <sz val="11"/>
      <color indexed="16"/>
      <name val="Calibri"/>
    </font>
    <font>
      <u/>
      <sz val="11"/>
      <color indexed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left" vertical="center" wrapText="1"/>
    </xf>
    <xf numFmtId="167" fontId="0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14" fontId="0" fillId="0" borderId="13" xfId="0" applyNumberFormat="1" applyFont="1" applyFill="1" applyBorder="1" applyAlignment="1">
      <alignment horizontal="right" vertical="center" wrapText="1"/>
    </xf>
    <xf numFmtId="0" fontId="0" fillId="0" borderId="13" xfId="0" applyNumberFormat="1" applyFont="1" applyFill="1" applyBorder="1" applyAlignment="1">
      <alignment horizontal="right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/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esklp_klp_20190526_00008.xlsx" TargetMode="External"/><Relationship Id="rId2" Type="http://schemas.openxmlformats.org/officeDocument/2006/relationships/hyperlink" Target="esklp_klp_20190526_00008.xlsx" TargetMode="External"/><Relationship Id="rId1" Type="http://schemas.openxmlformats.org/officeDocument/2006/relationships/hyperlink" Target="&#1056;&#1072;&#1079;&#1098;&#1103;&#1089;&#1085;&#1077;&#1085;&#1080;&#1103;%20&#1052;&#1047;%20&#1087;&#1086;%20&#1089;&#1090;&#1072;&#1090;&#1091;&#1089;&#1091;%20&#1056;&#1062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6" zoomScaleNormal="100" zoomScaleSheetLayoutView="80" workbookViewId="0">
      <selection sqref="A1:G48"/>
    </sheetView>
  </sheetViews>
  <sheetFormatPr defaultColWidth="9.125" defaultRowHeight="15" x14ac:dyDescent="0.25"/>
  <cols>
    <col min="1" max="1" width="52" style="9" customWidth="1"/>
    <col min="2" max="2" width="35.875" style="9" customWidth="1"/>
    <col min="3" max="3" width="15" style="9" customWidth="1"/>
    <col min="4" max="4" width="12" style="9" customWidth="1"/>
    <col min="5" max="5" width="13.125" style="9" customWidth="1"/>
    <col min="6" max="6" width="11.75" style="9" customWidth="1"/>
    <col min="7" max="7" width="13.375" style="9" customWidth="1"/>
    <col min="8" max="8" width="9.625" style="9" customWidth="1"/>
    <col min="9" max="9" width="4.875" style="9" customWidth="1"/>
    <col min="10" max="16384" width="9.125" style="9"/>
  </cols>
  <sheetData>
    <row r="1" spans="1:7" ht="66.75" customHeight="1" x14ac:dyDescent="0.25">
      <c r="E1" s="40" t="s">
        <v>143</v>
      </c>
      <c r="F1" s="41"/>
      <c r="G1" s="41"/>
    </row>
    <row r="2" spans="1:7" x14ac:dyDescent="0.25">
      <c r="A2" s="70" t="s">
        <v>27</v>
      </c>
      <c r="B2" s="70"/>
      <c r="C2" s="70"/>
      <c r="D2" s="70"/>
      <c r="E2" s="70"/>
      <c r="F2" s="70"/>
      <c r="G2" s="70"/>
    </row>
    <row r="3" spans="1:7" x14ac:dyDescent="0.25">
      <c r="A3" s="71" t="s">
        <v>23</v>
      </c>
      <c r="B3" s="72"/>
      <c r="C3" s="72"/>
      <c r="D3" s="72"/>
      <c r="E3" s="72"/>
      <c r="F3" s="72"/>
      <c r="G3" s="73"/>
    </row>
    <row r="4" spans="1:7" x14ac:dyDescent="0.25">
      <c r="A4" s="74" t="s">
        <v>22</v>
      </c>
      <c r="B4" s="74"/>
      <c r="C4" s="74"/>
      <c r="D4" s="74"/>
      <c r="E4" s="74"/>
      <c r="F4" s="75">
        <v>43612</v>
      </c>
      <c r="G4" s="75"/>
    </row>
    <row r="5" spans="1:7" x14ac:dyDescent="0.25">
      <c r="A5" s="76" t="s">
        <v>21</v>
      </c>
      <c r="B5" s="77"/>
      <c r="C5" s="77"/>
      <c r="D5" s="77"/>
      <c r="E5" s="78"/>
      <c r="F5" s="79">
        <f>SUMPRODUCT(D8:D8,G8:G8)</f>
        <v>7538</v>
      </c>
      <c r="G5" s="80"/>
    </row>
    <row r="6" spans="1:7" x14ac:dyDescent="0.25">
      <c r="A6" s="81" t="s">
        <v>20</v>
      </c>
      <c r="B6" s="81"/>
      <c r="C6" s="81"/>
      <c r="D6" s="81"/>
      <c r="E6" s="81"/>
      <c r="F6" s="81"/>
      <c r="G6" s="81"/>
    </row>
    <row r="7" spans="1:7" ht="105" x14ac:dyDescent="0.25">
      <c r="A7" s="82" t="s">
        <v>19</v>
      </c>
      <c r="B7" s="83"/>
      <c r="C7" s="7" t="s">
        <v>18</v>
      </c>
      <c r="D7" s="7" t="s">
        <v>17</v>
      </c>
      <c r="E7" s="7" t="s">
        <v>16</v>
      </c>
      <c r="F7" s="7" t="s">
        <v>15</v>
      </c>
      <c r="G7" s="7" t="s">
        <v>14</v>
      </c>
    </row>
    <row r="8" spans="1:7" ht="33" customHeight="1" x14ac:dyDescent="0.25">
      <c r="A8" s="84" t="s">
        <v>80</v>
      </c>
      <c r="B8" s="85"/>
      <c r="C8" s="27" t="s">
        <v>32</v>
      </c>
      <c r="D8" s="23">
        <f>50*0.4</f>
        <v>20</v>
      </c>
      <c r="E8" s="24">
        <v>342.64</v>
      </c>
      <c r="F8" s="3"/>
      <c r="G8" s="10">
        <f>ROUNDDOWN((E8+E8*F8)*1.1,2)</f>
        <v>376.9</v>
      </c>
    </row>
    <row r="9" spans="1:7" x14ac:dyDescent="0.25">
      <c r="A9" s="81" t="s">
        <v>13</v>
      </c>
      <c r="B9" s="81"/>
      <c r="C9" s="81"/>
      <c r="D9" s="81"/>
      <c r="E9" s="81"/>
      <c r="F9" s="81"/>
      <c r="G9" s="81"/>
    </row>
    <row r="10" spans="1:7" ht="15" customHeight="1" x14ac:dyDescent="0.25">
      <c r="A10" s="60" t="s">
        <v>12</v>
      </c>
      <c r="B10" s="61"/>
      <c r="C10" s="61"/>
      <c r="D10" s="61"/>
      <c r="E10" s="61"/>
      <c r="F10" s="61"/>
      <c r="G10" s="62"/>
    </row>
    <row r="11" spans="1:7" ht="87.6" customHeight="1" x14ac:dyDescent="0.25">
      <c r="A11" s="7" t="s">
        <v>2</v>
      </c>
      <c r="B11" s="42" t="s">
        <v>11</v>
      </c>
      <c r="C11" s="49"/>
      <c r="D11" s="6" t="s">
        <v>10</v>
      </c>
      <c r="E11" s="6" t="s">
        <v>9</v>
      </c>
      <c r="F11" s="26" t="s">
        <v>33</v>
      </c>
      <c r="G11" s="7" t="s">
        <v>8</v>
      </c>
    </row>
    <row r="12" spans="1:7" ht="45" x14ac:dyDescent="0.25">
      <c r="A12" s="25" t="s">
        <v>38</v>
      </c>
      <c r="B12" s="42" t="s">
        <v>39</v>
      </c>
      <c r="C12" s="43"/>
      <c r="D12" s="29" t="s">
        <v>40</v>
      </c>
      <c r="E12" s="5">
        <v>1370.57</v>
      </c>
      <c r="F12" s="28">
        <v>4</v>
      </c>
      <c r="G12" s="5">
        <f t="shared" ref="G12:G27" si="0">ROUNDDOWN(E12/F12,2)</f>
        <v>342.64</v>
      </c>
    </row>
    <row r="13" spans="1:7" ht="60" x14ac:dyDescent="0.25">
      <c r="A13" s="25" t="s">
        <v>41</v>
      </c>
      <c r="B13" s="42" t="s">
        <v>42</v>
      </c>
      <c r="C13" s="43"/>
      <c r="D13" s="28" t="s">
        <v>43</v>
      </c>
      <c r="E13" s="5">
        <v>1932.38</v>
      </c>
      <c r="F13" s="28">
        <v>4</v>
      </c>
      <c r="G13" s="5">
        <f t="shared" si="0"/>
        <v>483.09</v>
      </c>
    </row>
    <row r="14" spans="1:7" ht="45" x14ac:dyDescent="0.25">
      <c r="A14" s="25" t="s">
        <v>44</v>
      </c>
      <c r="B14" s="42" t="s">
        <v>42</v>
      </c>
      <c r="C14" s="43"/>
      <c r="D14" s="28" t="s">
        <v>43</v>
      </c>
      <c r="E14" s="5">
        <v>1932.38</v>
      </c>
      <c r="F14" s="28">
        <v>4</v>
      </c>
      <c r="G14" s="5">
        <f t="shared" si="0"/>
        <v>483.09</v>
      </c>
    </row>
    <row r="15" spans="1:7" ht="45" x14ac:dyDescent="0.25">
      <c r="A15" s="25" t="s">
        <v>45</v>
      </c>
      <c r="B15" s="42" t="s">
        <v>42</v>
      </c>
      <c r="C15" s="43"/>
      <c r="D15" s="28" t="s">
        <v>43</v>
      </c>
      <c r="E15" s="5">
        <v>1932.38</v>
      </c>
      <c r="F15" s="28">
        <v>4</v>
      </c>
      <c r="G15" s="5">
        <f t="shared" si="0"/>
        <v>483.09</v>
      </c>
    </row>
    <row r="16" spans="1:7" ht="45" x14ac:dyDescent="0.25">
      <c r="A16" s="25" t="s">
        <v>46</v>
      </c>
      <c r="B16" s="42" t="s">
        <v>47</v>
      </c>
      <c r="C16" s="43"/>
      <c r="D16" s="28" t="s">
        <v>48</v>
      </c>
      <c r="E16" s="5">
        <v>1730</v>
      </c>
      <c r="F16" s="28">
        <v>4</v>
      </c>
      <c r="G16" s="5">
        <f t="shared" si="0"/>
        <v>432.5</v>
      </c>
    </row>
    <row r="17" spans="1:12" ht="45" x14ac:dyDescent="0.25">
      <c r="A17" s="25" t="s">
        <v>49</v>
      </c>
      <c r="B17" s="42" t="s">
        <v>50</v>
      </c>
      <c r="C17" s="43"/>
      <c r="D17" s="28" t="s">
        <v>51</v>
      </c>
      <c r="E17" s="5">
        <v>1481.22</v>
      </c>
      <c r="F17" s="28">
        <v>4</v>
      </c>
      <c r="G17" s="5">
        <f t="shared" si="0"/>
        <v>370.3</v>
      </c>
    </row>
    <row r="18" spans="1:12" ht="45" x14ac:dyDescent="0.25">
      <c r="A18" s="25" t="s">
        <v>52</v>
      </c>
      <c r="B18" s="42" t="s">
        <v>53</v>
      </c>
      <c r="C18" s="43"/>
      <c r="D18" s="29" t="s">
        <v>51</v>
      </c>
      <c r="E18" s="5">
        <v>1481.22</v>
      </c>
      <c r="F18" s="28">
        <v>4</v>
      </c>
      <c r="G18" s="5">
        <f t="shared" si="0"/>
        <v>370.3</v>
      </c>
    </row>
    <row r="19" spans="1:12" ht="45" x14ac:dyDescent="0.25">
      <c r="A19" s="25" t="s">
        <v>46</v>
      </c>
      <c r="B19" s="42" t="s">
        <v>54</v>
      </c>
      <c r="C19" s="43"/>
      <c r="D19" s="28" t="s">
        <v>48</v>
      </c>
      <c r="E19" s="5">
        <v>1730</v>
      </c>
      <c r="F19" s="28">
        <v>4</v>
      </c>
      <c r="G19" s="5">
        <f t="shared" si="0"/>
        <v>432.5</v>
      </c>
    </row>
    <row r="20" spans="1:12" ht="45" x14ac:dyDescent="0.25">
      <c r="A20" s="25" t="s">
        <v>55</v>
      </c>
      <c r="B20" s="42" t="s">
        <v>54</v>
      </c>
      <c r="C20" s="43"/>
      <c r="D20" s="28" t="s">
        <v>48</v>
      </c>
      <c r="E20" s="5">
        <v>346</v>
      </c>
      <c r="F20" s="28">
        <v>0.8</v>
      </c>
      <c r="G20" s="5">
        <f t="shared" si="0"/>
        <v>432.5</v>
      </c>
    </row>
    <row r="21" spans="1:12" ht="75" x14ac:dyDescent="0.25">
      <c r="A21" s="25" t="s">
        <v>56</v>
      </c>
      <c r="B21" s="42" t="s">
        <v>57</v>
      </c>
      <c r="C21" s="43"/>
      <c r="D21" s="29" t="s">
        <v>58</v>
      </c>
      <c r="E21" s="5">
        <v>2090.1999999999998</v>
      </c>
      <c r="F21" s="28">
        <v>4</v>
      </c>
      <c r="G21" s="5">
        <f t="shared" si="0"/>
        <v>522.54999999999995</v>
      </c>
    </row>
    <row r="22" spans="1:12" ht="30" x14ac:dyDescent="0.25">
      <c r="A22" s="25" t="s">
        <v>59</v>
      </c>
      <c r="B22" s="42" t="s">
        <v>60</v>
      </c>
      <c r="C22" s="43"/>
      <c r="D22" s="28" t="s">
        <v>61</v>
      </c>
      <c r="E22" s="5">
        <v>1529</v>
      </c>
      <c r="F22" s="28">
        <v>4</v>
      </c>
      <c r="G22" s="5">
        <f t="shared" si="0"/>
        <v>382.25</v>
      </c>
    </row>
    <row r="23" spans="1:12" ht="30" x14ac:dyDescent="0.25">
      <c r="A23" s="25" t="s">
        <v>62</v>
      </c>
      <c r="B23" s="42" t="s">
        <v>60</v>
      </c>
      <c r="C23" s="43"/>
      <c r="D23" s="28" t="s">
        <v>61</v>
      </c>
      <c r="E23" s="5">
        <v>305.8</v>
      </c>
      <c r="F23" s="28">
        <v>0.8</v>
      </c>
      <c r="G23" s="5">
        <f t="shared" si="0"/>
        <v>382.25</v>
      </c>
    </row>
    <row r="24" spans="1:12" ht="45" x14ac:dyDescent="0.25">
      <c r="A24" s="25" t="s">
        <v>63</v>
      </c>
      <c r="B24" s="42" t="s">
        <v>64</v>
      </c>
      <c r="C24" s="43"/>
      <c r="D24" s="28" t="s">
        <v>65</v>
      </c>
      <c r="E24" s="5">
        <v>965.98</v>
      </c>
      <c r="F24" s="28">
        <v>2.4000000000000004</v>
      </c>
      <c r="G24" s="5">
        <f t="shared" si="0"/>
        <v>402.49</v>
      </c>
    </row>
    <row r="25" spans="1:12" ht="45" x14ac:dyDescent="0.25">
      <c r="A25" s="25" t="s">
        <v>66</v>
      </c>
      <c r="B25" s="42" t="s">
        <v>67</v>
      </c>
      <c r="C25" s="43"/>
      <c r="D25" s="28" t="s">
        <v>65</v>
      </c>
      <c r="E25" s="5">
        <v>1158</v>
      </c>
      <c r="F25" s="28">
        <v>2.4000000000000004</v>
      </c>
      <c r="G25" s="5">
        <f t="shared" si="0"/>
        <v>482.5</v>
      </c>
    </row>
    <row r="26" spans="1:12" ht="45" x14ac:dyDescent="0.25">
      <c r="A26" s="25" t="s">
        <v>68</v>
      </c>
      <c r="B26" s="42" t="s">
        <v>69</v>
      </c>
      <c r="C26" s="43"/>
      <c r="D26" s="28" t="s">
        <v>58</v>
      </c>
      <c r="E26" s="5">
        <v>2125.17</v>
      </c>
      <c r="F26" s="28">
        <v>4</v>
      </c>
      <c r="G26" s="5">
        <f t="shared" si="0"/>
        <v>531.29</v>
      </c>
    </row>
    <row r="27" spans="1:12" ht="45" x14ac:dyDescent="0.25">
      <c r="A27" s="25" t="s">
        <v>70</v>
      </c>
      <c r="B27" s="42" t="s">
        <v>71</v>
      </c>
      <c r="C27" s="43"/>
      <c r="D27" s="28" t="s">
        <v>58</v>
      </c>
      <c r="E27" s="5">
        <v>366.33</v>
      </c>
      <c r="F27" s="28">
        <v>0.8</v>
      </c>
      <c r="G27" s="5">
        <f t="shared" si="0"/>
        <v>457.91</v>
      </c>
    </row>
    <row r="28" spans="1:12" ht="15" customHeight="1" x14ac:dyDescent="0.25">
      <c r="A28" s="56" t="s">
        <v>5</v>
      </c>
      <c r="B28" s="57"/>
      <c r="C28" s="57"/>
      <c r="D28" s="57"/>
      <c r="E28" s="57"/>
      <c r="F28" s="69"/>
      <c r="G28" s="10">
        <f>MIN(G12:G27)</f>
        <v>342.64</v>
      </c>
    </row>
    <row r="29" spans="1:12" ht="15" customHeight="1" x14ac:dyDescent="0.25">
      <c r="A29" s="68" t="s">
        <v>7</v>
      </c>
      <c r="B29" s="68"/>
      <c r="C29" s="68"/>
      <c r="D29" s="68"/>
      <c r="E29" s="68"/>
      <c r="F29" s="68"/>
      <c r="G29" s="68"/>
    </row>
    <row r="30" spans="1:12" ht="15" customHeight="1" x14ac:dyDescent="0.25">
      <c r="A30" s="68" t="s">
        <v>6</v>
      </c>
      <c r="B30" s="68"/>
      <c r="C30" s="68"/>
      <c r="D30" s="68"/>
      <c r="E30" s="68"/>
      <c r="F30" s="68"/>
      <c r="G30" s="68"/>
    </row>
    <row r="31" spans="1:12" s="14" customFormat="1" ht="92.25" customHeight="1" x14ac:dyDescent="0.25">
      <c r="A31" s="7" t="s">
        <v>2</v>
      </c>
      <c r="B31" s="42" t="s">
        <v>24</v>
      </c>
      <c r="C31" s="52"/>
      <c r="D31" s="49"/>
      <c r="E31" s="2" t="s">
        <v>25</v>
      </c>
      <c r="F31" s="26" t="s">
        <v>33</v>
      </c>
      <c r="G31" s="7" t="s">
        <v>1</v>
      </c>
      <c r="H31" s="11"/>
      <c r="I31" s="11"/>
      <c r="J31" s="12"/>
      <c r="K31" s="12"/>
      <c r="L31" s="13"/>
    </row>
    <row r="32" spans="1:12" s="14" customFormat="1" ht="30" x14ac:dyDescent="0.25">
      <c r="A32" s="25" t="s">
        <v>74</v>
      </c>
      <c r="B32" s="86" t="s">
        <v>73</v>
      </c>
      <c r="C32" s="87"/>
      <c r="D32" s="88"/>
      <c r="E32" s="5">
        <v>1790.51</v>
      </c>
      <c r="F32" s="4">
        <v>4</v>
      </c>
      <c r="G32" s="5">
        <f>ROUNDDOWN(E32/F32,2)</f>
        <v>447.62</v>
      </c>
      <c r="H32" s="11"/>
      <c r="I32" s="11"/>
      <c r="J32" s="12"/>
      <c r="K32" s="12"/>
      <c r="L32" s="15"/>
    </row>
    <row r="33" spans="1:12" s="14" customFormat="1" ht="30" x14ac:dyDescent="0.25">
      <c r="A33" s="25" t="s">
        <v>79</v>
      </c>
      <c r="B33" s="89"/>
      <c r="C33" s="90"/>
      <c r="D33" s="91"/>
      <c r="E33" s="5">
        <v>1834.5</v>
      </c>
      <c r="F33" s="4">
        <v>4</v>
      </c>
      <c r="G33" s="5">
        <f>ROUNDDOWN(E33/F33,2)</f>
        <v>458.62</v>
      </c>
      <c r="H33" s="11"/>
      <c r="I33" s="11"/>
      <c r="J33" s="12"/>
      <c r="K33" s="12"/>
      <c r="L33" s="15"/>
    </row>
    <row r="34" spans="1:12" s="14" customFormat="1" ht="45.75" customHeight="1" x14ac:dyDescent="0.25">
      <c r="A34" s="25" t="s">
        <v>76</v>
      </c>
      <c r="B34" s="67" t="s">
        <v>75</v>
      </c>
      <c r="C34" s="67"/>
      <c r="D34" s="67"/>
      <c r="E34" s="5">
        <v>1481.22</v>
      </c>
      <c r="F34" s="4">
        <v>4</v>
      </c>
      <c r="G34" s="5">
        <f>ROUNDDOWN(E34/F34,2)</f>
        <v>370.3</v>
      </c>
      <c r="H34" s="11"/>
      <c r="I34" s="11"/>
      <c r="J34" s="12"/>
      <c r="K34" s="12"/>
      <c r="L34" s="15"/>
    </row>
    <row r="35" spans="1:12" s="14" customFormat="1" ht="49.5" customHeight="1" x14ac:dyDescent="0.25">
      <c r="A35" s="25" t="s">
        <v>78</v>
      </c>
      <c r="B35" s="53" t="s">
        <v>77</v>
      </c>
      <c r="C35" s="54"/>
      <c r="D35" s="55"/>
      <c r="E35" s="5">
        <v>1649.2</v>
      </c>
      <c r="F35" s="4">
        <v>4</v>
      </c>
      <c r="G35" s="5">
        <f t="shared" ref="G35" si="1">ROUNDDOWN(E35/F35,2)</f>
        <v>412.3</v>
      </c>
      <c r="H35" s="16"/>
      <c r="I35" s="16"/>
      <c r="J35" s="16"/>
      <c r="K35" s="16"/>
    </row>
    <row r="36" spans="1:12" s="14" customFormat="1" ht="19.5" customHeight="1" x14ac:dyDescent="0.25">
      <c r="A36" s="56" t="s">
        <v>5</v>
      </c>
      <c r="B36" s="57"/>
      <c r="C36" s="57"/>
      <c r="D36" s="57"/>
      <c r="E36" s="57"/>
      <c r="F36" s="69"/>
      <c r="G36" s="10">
        <f>MIN(G32:G35)</f>
        <v>370.3</v>
      </c>
    </row>
    <row r="37" spans="1:12" ht="18.75" customHeight="1" x14ac:dyDescent="0.25">
      <c r="A37" s="56" t="s">
        <v>36</v>
      </c>
      <c r="B37" s="57"/>
      <c r="C37" s="57"/>
      <c r="D37" s="65"/>
      <c r="E37" s="65"/>
      <c r="F37" s="65"/>
      <c r="G37" s="66"/>
    </row>
    <row r="38" spans="1:12" s="14" customFormat="1" ht="87.75" customHeight="1" x14ac:dyDescent="0.25">
      <c r="A38" s="27" t="s">
        <v>2</v>
      </c>
      <c r="B38" s="42" t="s">
        <v>24</v>
      </c>
      <c r="C38" s="52"/>
      <c r="D38" s="49"/>
      <c r="E38" s="2" t="s">
        <v>25</v>
      </c>
      <c r="F38" s="26" t="s">
        <v>33</v>
      </c>
      <c r="G38" s="27" t="s">
        <v>1</v>
      </c>
      <c r="H38" s="11"/>
      <c r="I38" s="11"/>
      <c r="J38" s="12"/>
      <c r="K38" s="12"/>
      <c r="L38" s="13"/>
    </row>
    <row r="39" spans="1:12" s="14" customFormat="1" ht="45.75" customHeight="1" x14ac:dyDescent="0.25">
      <c r="A39" s="25" t="s">
        <v>72</v>
      </c>
      <c r="B39" s="64" t="s">
        <v>37</v>
      </c>
      <c r="C39" s="64"/>
      <c r="D39" s="64"/>
      <c r="E39" s="5">
        <v>1158</v>
      </c>
      <c r="F39" s="4">
        <v>2.4</v>
      </c>
      <c r="G39" s="5">
        <f>ROUNDDOWN(E39/F39,2)</f>
        <v>482.5</v>
      </c>
      <c r="H39" s="11"/>
      <c r="I39" s="11"/>
      <c r="J39" s="12"/>
      <c r="K39" s="12"/>
      <c r="L39" s="15"/>
    </row>
    <row r="40" spans="1:12" s="14" customFormat="1" ht="16.5" customHeight="1" x14ac:dyDescent="0.25">
      <c r="A40" s="56" t="s">
        <v>35</v>
      </c>
      <c r="B40" s="57"/>
      <c r="C40" s="57"/>
      <c r="D40" s="57"/>
      <c r="E40" s="57"/>
      <c r="F40" s="69"/>
      <c r="G40" s="10">
        <f>MIN(G39:G39)</f>
        <v>482.5</v>
      </c>
    </row>
    <row r="41" spans="1:12" s="18" customFormat="1" ht="22.9" customHeight="1" x14ac:dyDescent="0.25">
      <c r="A41" s="60" t="s">
        <v>4</v>
      </c>
      <c r="B41" s="61"/>
      <c r="C41" s="61"/>
      <c r="D41" s="61"/>
      <c r="E41" s="61"/>
      <c r="F41" s="62"/>
      <c r="G41" s="17">
        <f>MIN(G36,G40)</f>
        <v>370.3</v>
      </c>
    </row>
    <row r="42" spans="1:12" ht="22.15" customHeight="1" x14ac:dyDescent="0.25">
      <c r="A42" s="63" t="s">
        <v>3</v>
      </c>
      <c r="B42" s="63"/>
      <c r="C42" s="63"/>
      <c r="D42" s="63"/>
      <c r="E42" s="63"/>
      <c r="F42" s="63"/>
      <c r="G42" s="63"/>
    </row>
    <row r="43" spans="1:12" ht="93.75" customHeight="1" x14ac:dyDescent="0.25">
      <c r="A43" s="7" t="s">
        <v>2</v>
      </c>
      <c r="B43" s="64" t="s">
        <v>26</v>
      </c>
      <c r="C43" s="64"/>
      <c r="D43" s="2" t="s">
        <v>25</v>
      </c>
      <c r="E43" s="26" t="s">
        <v>33</v>
      </c>
      <c r="F43" s="26" t="s">
        <v>34</v>
      </c>
      <c r="G43" s="7" t="s">
        <v>1</v>
      </c>
    </row>
    <row r="44" spans="1:12" ht="45" x14ac:dyDescent="0.25">
      <c r="A44" s="39" t="s">
        <v>142</v>
      </c>
      <c r="B44" s="67"/>
      <c r="C44" s="67"/>
      <c r="D44" s="5">
        <v>0</v>
      </c>
      <c r="E44" s="6"/>
      <c r="F44" s="6"/>
      <c r="G44" s="5">
        <f>D44</f>
        <v>0</v>
      </c>
    </row>
    <row r="45" spans="1:12" ht="18" customHeight="1" x14ac:dyDescent="0.25">
      <c r="A45" s="56" t="s">
        <v>0</v>
      </c>
      <c r="B45" s="57"/>
      <c r="C45" s="58"/>
      <c r="D45" s="58"/>
      <c r="E45" s="58"/>
      <c r="F45" s="59"/>
      <c r="G45" s="1">
        <f>G44</f>
        <v>0</v>
      </c>
    </row>
    <row r="46" spans="1:12" ht="34.15" customHeight="1" x14ac:dyDescent="0.25">
      <c r="A46" s="50" t="s">
        <v>28</v>
      </c>
      <c r="B46" s="51"/>
      <c r="C46" s="51"/>
      <c r="D46" s="51"/>
      <c r="E46" s="51"/>
      <c r="F46" s="51"/>
      <c r="G46" s="51"/>
      <c r="K46" s="19"/>
    </row>
    <row r="47" spans="1:12" ht="30" x14ac:dyDescent="0.25">
      <c r="A47" s="8" t="s">
        <v>29</v>
      </c>
      <c r="B47" s="8" t="s">
        <v>30</v>
      </c>
      <c r="C47" s="8" t="s">
        <v>18</v>
      </c>
      <c r="D47" s="42" t="s">
        <v>31</v>
      </c>
      <c r="E47" s="44"/>
      <c r="F47" s="45"/>
      <c r="G47" s="8" t="s">
        <v>31</v>
      </c>
    </row>
    <row r="48" spans="1:12" ht="25.5" customHeight="1" x14ac:dyDescent="0.25">
      <c r="A48" s="21" t="s">
        <v>118</v>
      </c>
      <c r="B48" s="22" t="s">
        <v>141</v>
      </c>
      <c r="C48" s="20" t="s">
        <v>32</v>
      </c>
      <c r="D48" s="46">
        <v>468.74200000000002</v>
      </c>
      <c r="E48" s="47"/>
      <c r="F48" s="48"/>
      <c r="G48" s="5">
        <f>ROUND(D48,2)</f>
        <v>468.74</v>
      </c>
    </row>
  </sheetData>
  <mergeCells count="49">
    <mergeCell ref="B32:D33"/>
    <mergeCell ref="B39:D39"/>
    <mergeCell ref="A40:F40"/>
    <mergeCell ref="B34:D34"/>
    <mergeCell ref="A36:F36"/>
    <mergeCell ref="A28:F28"/>
    <mergeCell ref="A29:G29"/>
    <mergeCell ref="B12:C12"/>
    <mergeCell ref="B13:C13"/>
    <mergeCell ref="A2:G2"/>
    <mergeCell ref="A3:G3"/>
    <mergeCell ref="A4:E4"/>
    <mergeCell ref="F4:G4"/>
    <mergeCell ref="A5:E5"/>
    <mergeCell ref="F5:G5"/>
    <mergeCell ref="B18:C18"/>
    <mergeCell ref="B19:C19"/>
    <mergeCell ref="B20:C20"/>
    <mergeCell ref="B14:C14"/>
    <mergeCell ref="B15:C15"/>
    <mergeCell ref="B16:C16"/>
    <mergeCell ref="D47:F47"/>
    <mergeCell ref="D48:F48"/>
    <mergeCell ref="B11:C11"/>
    <mergeCell ref="A46:G46"/>
    <mergeCell ref="B31:D31"/>
    <mergeCell ref="B35:D35"/>
    <mergeCell ref="A45:F45"/>
    <mergeCell ref="A41:F41"/>
    <mergeCell ref="A42:G42"/>
    <mergeCell ref="B43:C43"/>
    <mergeCell ref="A37:G37"/>
    <mergeCell ref="B44:C44"/>
    <mergeCell ref="A30:G30"/>
    <mergeCell ref="B38:D38"/>
    <mergeCell ref="B17:C17"/>
    <mergeCell ref="B26:C26"/>
    <mergeCell ref="E1:G1"/>
    <mergeCell ref="B27:C27"/>
    <mergeCell ref="B21:C21"/>
    <mergeCell ref="B22:C22"/>
    <mergeCell ref="B23:C23"/>
    <mergeCell ref="B24:C24"/>
    <mergeCell ref="B25:C25"/>
    <mergeCell ref="A6:G6"/>
    <mergeCell ref="A7:B7"/>
    <mergeCell ref="A8:B8"/>
    <mergeCell ref="A9:G9"/>
    <mergeCell ref="A10:G1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opLeftCell="A2" zoomScale="80" zoomScaleNormal="80" workbookViewId="0">
      <selection activeCell="A6" sqref="A6"/>
    </sheetView>
  </sheetViews>
  <sheetFormatPr defaultRowHeight="15" x14ac:dyDescent="0.25"/>
  <cols>
    <col min="5" max="5" width="16" customWidth="1"/>
    <col min="18" max="18" width="11.75" customWidth="1"/>
    <col min="20" max="20" width="13.625" customWidth="1"/>
    <col min="22" max="22" width="11.875" customWidth="1"/>
    <col min="23" max="23" width="11" customWidth="1"/>
    <col min="35" max="35" width="31.5" customWidth="1"/>
  </cols>
  <sheetData>
    <row r="1" spans="1:37" ht="14.65" customHeight="1" thickBot="1" x14ac:dyDescent="0.3">
      <c r="A1" s="92" t="s">
        <v>81</v>
      </c>
      <c r="B1" s="92" t="s">
        <v>82</v>
      </c>
      <c r="C1" s="92" t="s">
        <v>83</v>
      </c>
      <c r="D1" s="92" t="s">
        <v>84</v>
      </c>
      <c r="E1" s="92" t="s">
        <v>85</v>
      </c>
      <c r="F1" s="93"/>
      <c r="G1" s="93"/>
      <c r="H1" s="93"/>
      <c r="I1" s="93"/>
      <c r="J1" s="92" t="s">
        <v>86</v>
      </c>
      <c r="K1" s="93"/>
      <c r="L1" s="93"/>
      <c r="M1" s="92" t="s">
        <v>87</v>
      </c>
      <c r="N1" s="92" t="s">
        <v>88</v>
      </c>
      <c r="O1" s="93"/>
      <c r="P1" s="92" t="s">
        <v>89</v>
      </c>
      <c r="Q1" s="92" t="s">
        <v>90</v>
      </c>
      <c r="R1" s="92" t="s">
        <v>91</v>
      </c>
      <c r="S1" s="93"/>
      <c r="T1" s="92" t="s">
        <v>92</v>
      </c>
      <c r="U1" s="92" t="s">
        <v>93</v>
      </c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2" t="s">
        <v>94</v>
      </c>
      <c r="AI1" s="92" t="s">
        <v>95</v>
      </c>
      <c r="AJ1" s="92" t="s">
        <v>96</v>
      </c>
      <c r="AK1" s="92" t="s">
        <v>97</v>
      </c>
    </row>
    <row r="2" spans="1:37" ht="33.75" customHeight="1" thickBot="1" x14ac:dyDescent="0.3">
      <c r="A2" s="93"/>
      <c r="B2" s="93"/>
      <c r="C2" s="93"/>
      <c r="D2" s="93"/>
      <c r="E2" s="92" t="s">
        <v>98</v>
      </c>
      <c r="F2" s="92" t="s">
        <v>18</v>
      </c>
      <c r="G2" s="93"/>
      <c r="H2" s="93"/>
      <c r="I2" s="92" t="s">
        <v>99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2" t="s">
        <v>100</v>
      </c>
      <c r="V2" s="92" t="s">
        <v>101</v>
      </c>
      <c r="W2" s="93"/>
      <c r="X2" s="92" t="s">
        <v>102</v>
      </c>
      <c r="Y2" s="92" t="s">
        <v>103</v>
      </c>
      <c r="Z2" s="93"/>
      <c r="AA2" s="92" t="s">
        <v>104</v>
      </c>
      <c r="AB2" s="92" t="s">
        <v>105</v>
      </c>
      <c r="AC2" s="93"/>
      <c r="AD2" s="92" t="s">
        <v>106</v>
      </c>
      <c r="AE2" s="92" t="s">
        <v>107</v>
      </c>
      <c r="AF2" s="93"/>
      <c r="AG2" s="92" t="s">
        <v>108</v>
      </c>
      <c r="AH2" s="93"/>
      <c r="AI2" s="93"/>
      <c r="AJ2" s="93"/>
      <c r="AK2" s="93"/>
    </row>
    <row r="3" spans="1:37" ht="30.75" customHeight="1" thickBot="1" x14ac:dyDescent="0.3">
      <c r="A3" s="93"/>
      <c r="B3" s="93"/>
      <c r="C3" s="93"/>
      <c r="D3" s="93"/>
      <c r="E3" s="93"/>
      <c r="F3" s="30" t="s">
        <v>109</v>
      </c>
      <c r="G3" s="30" t="s">
        <v>110</v>
      </c>
      <c r="H3" s="30" t="s">
        <v>111</v>
      </c>
      <c r="I3" s="93"/>
      <c r="J3" s="31" t="s">
        <v>109</v>
      </c>
      <c r="K3" s="30" t="s">
        <v>110</v>
      </c>
      <c r="L3" s="30" t="s">
        <v>111</v>
      </c>
      <c r="M3" s="93"/>
      <c r="N3" s="30" t="s">
        <v>112</v>
      </c>
      <c r="O3" s="30" t="s">
        <v>109</v>
      </c>
      <c r="P3" s="93"/>
      <c r="Q3" s="93"/>
      <c r="R3" s="30" t="s">
        <v>113</v>
      </c>
      <c r="S3" s="30" t="s">
        <v>114</v>
      </c>
      <c r="T3" s="93"/>
      <c r="U3" s="93"/>
      <c r="V3" s="30" t="s">
        <v>113</v>
      </c>
      <c r="W3" s="30" t="s">
        <v>114</v>
      </c>
      <c r="X3" s="93"/>
      <c r="Y3" s="30" t="s">
        <v>115</v>
      </c>
      <c r="Z3" s="30" t="s">
        <v>116</v>
      </c>
      <c r="AA3" s="93"/>
      <c r="AB3" s="30" t="s">
        <v>115</v>
      </c>
      <c r="AC3" s="30" t="s">
        <v>116</v>
      </c>
      <c r="AD3" s="93"/>
      <c r="AE3" s="30" t="s">
        <v>115</v>
      </c>
      <c r="AF3" s="30" t="s">
        <v>116</v>
      </c>
      <c r="AG3" s="93"/>
      <c r="AH3" s="93"/>
      <c r="AI3" s="93"/>
      <c r="AJ3" s="30" t="s">
        <v>117</v>
      </c>
      <c r="AK3" s="93"/>
    </row>
    <row r="4" spans="1:37" ht="20.85" customHeight="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  <c r="O4" s="32">
        <v>15</v>
      </c>
      <c r="P4" s="32">
        <v>16</v>
      </c>
      <c r="Q4" s="32">
        <v>17</v>
      </c>
      <c r="R4" s="32">
        <v>18</v>
      </c>
      <c r="S4" s="32">
        <v>19</v>
      </c>
      <c r="T4" s="32">
        <v>20</v>
      </c>
      <c r="U4" s="32">
        <v>21</v>
      </c>
      <c r="V4" s="32">
        <v>22</v>
      </c>
      <c r="W4" s="32">
        <v>23</v>
      </c>
      <c r="X4" s="32">
        <v>24</v>
      </c>
      <c r="Y4" s="32">
        <v>25</v>
      </c>
      <c r="Z4" s="32">
        <v>26</v>
      </c>
      <c r="AA4" s="32">
        <v>27</v>
      </c>
      <c r="AB4" s="32">
        <v>28</v>
      </c>
      <c r="AC4" s="32">
        <v>29</v>
      </c>
      <c r="AD4" s="32">
        <v>30</v>
      </c>
      <c r="AE4" s="32">
        <v>31</v>
      </c>
      <c r="AF4" s="32">
        <v>32</v>
      </c>
      <c r="AG4" s="32">
        <v>33</v>
      </c>
      <c r="AH4" s="32">
        <v>34</v>
      </c>
      <c r="AI4" s="32">
        <v>35</v>
      </c>
      <c r="AJ4" s="32">
        <v>36</v>
      </c>
      <c r="AK4" s="32">
        <v>37</v>
      </c>
    </row>
    <row r="5" spans="1:37" ht="135" x14ac:dyDescent="0.25">
      <c r="A5" s="33" t="s">
        <v>118</v>
      </c>
      <c r="B5" s="33" t="s">
        <v>119</v>
      </c>
      <c r="C5" s="33" t="s">
        <v>120</v>
      </c>
      <c r="D5" s="33" t="s">
        <v>121</v>
      </c>
      <c r="E5" s="34">
        <v>10000</v>
      </c>
      <c r="F5" s="33" t="s">
        <v>122</v>
      </c>
      <c r="G5" s="35" t="s">
        <v>123</v>
      </c>
      <c r="H5" s="33" t="s">
        <v>124</v>
      </c>
      <c r="I5" s="33" t="s">
        <v>125</v>
      </c>
      <c r="J5" s="33" t="s">
        <v>32</v>
      </c>
      <c r="K5" s="35" t="s">
        <v>126</v>
      </c>
      <c r="L5" s="33" t="s">
        <v>127</v>
      </c>
      <c r="M5" s="33" t="s">
        <v>128</v>
      </c>
      <c r="N5" s="33" t="s">
        <v>129</v>
      </c>
      <c r="O5" s="33" t="s">
        <v>130</v>
      </c>
      <c r="P5" s="33" t="s">
        <v>131</v>
      </c>
      <c r="Q5" s="33" t="s">
        <v>132</v>
      </c>
      <c r="R5" s="36">
        <v>43319</v>
      </c>
      <c r="S5" s="36" t="s">
        <v>133</v>
      </c>
      <c r="T5" s="36">
        <v>43562</v>
      </c>
      <c r="U5" s="33" t="s">
        <v>134</v>
      </c>
      <c r="V5" s="36">
        <v>43556</v>
      </c>
      <c r="W5" s="36">
        <v>43646</v>
      </c>
      <c r="X5" s="34">
        <v>433.49900000000002</v>
      </c>
      <c r="Y5" s="35">
        <v>0</v>
      </c>
      <c r="Z5" s="35">
        <v>72</v>
      </c>
      <c r="AA5" s="34">
        <v>496.33699999999999</v>
      </c>
      <c r="AB5" s="35">
        <v>72</v>
      </c>
      <c r="AC5" s="35">
        <v>200</v>
      </c>
      <c r="AD5" s="34">
        <v>368.55500000000001</v>
      </c>
      <c r="AE5" s="35">
        <v>200</v>
      </c>
      <c r="AF5" s="37" t="s">
        <v>135</v>
      </c>
      <c r="AG5" s="34">
        <v>136.232</v>
      </c>
      <c r="AH5" s="33" t="s">
        <v>133</v>
      </c>
      <c r="AI5" s="33" t="s">
        <v>133</v>
      </c>
      <c r="AJ5" s="38" t="s">
        <v>136</v>
      </c>
      <c r="AK5" s="33" t="s">
        <v>133</v>
      </c>
    </row>
    <row r="6" spans="1:37" ht="150" x14ac:dyDescent="0.25">
      <c r="A6" s="33" t="s">
        <v>118</v>
      </c>
      <c r="B6" s="33" t="s">
        <v>137</v>
      </c>
      <c r="C6" s="33" t="s">
        <v>120</v>
      </c>
      <c r="D6" s="33" t="s">
        <v>121</v>
      </c>
      <c r="E6" s="34">
        <v>10000</v>
      </c>
      <c r="F6" s="33" t="s">
        <v>138</v>
      </c>
      <c r="G6" s="35" t="s">
        <v>123</v>
      </c>
      <c r="H6" s="33" t="s">
        <v>124</v>
      </c>
      <c r="I6" s="33" t="s">
        <v>139</v>
      </c>
      <c r="J6" s="33" t="s">
        <v>32</v>
      </c>
      <c r="K6" s="35" t="s">
        <v>126</v>
      </c>
      <c r="L6" s="33" t="s">
        <v>127</v>
      </c>
      <c r="M6" s="33" t="s">
        <v>128</v>
      </c>
      <c r="N6" s="33" t="s">
        <v>129</v>
      </c>
      <c r="O6" s="33" t="s">
        <v>130</v>
      </c>
      <c r="P6" s="33" t="s">
        <v>131</v>
      </c>
      <c r="Q6" s="33" t="s">
        <v>132</v>
      </c>
      <c r="R6" s="36">
        <v>43266</v>
      </c>
      <c r="S6" s="36" t="s">
        <v>133</v>
      </c>
      <c r="T6" s="36">
        <v>43562</v>
      </c>
      <c r="U6" s="33" t="s">
        <v>134</v>
      </c>
      <c r="V6" s="36">
        <v>43556</v>
      </c>
      <c r="W6" s="36">
        <v>43646</v>
      </c>
      <c r="X6" s="34">
        <v>495.5</v>
      </c>
      <c r="Y6" s="35">
        <v>0</v>
      </c>
      <c r="Z6" s="35">
        <v>70</v>
      </c>
      <c r="AA6" s="34">
        <v>468.74200000000002</v>
      </c>
      <c r="AB6" s="35">
        <v>70</v>
      </c>
      <c r="AC6" s="35">
        <v>300</v>
      </c>
      <c r="AD6" s="34">
        <v>404.51499999999999</v>
      </c>
      <c r="AE6" s="35">
        <v>300</v>
      </c>
      <c r="AF6" s="37" t="s">
        <v>135</v>
      </c>
      <c r="AG6" s="34">
        <v>154.53800000000001</v>
      </c>
      <c r="AH6" s="33" t="s">
        <v>133</v>
      </c>
      <c r="AI6" s="33" t="s">
        <v>140</v>
      </c>
      <c r="AJ6" s="38" t="s">
        <v>136</v>
      </c>
      <c r="AK6" s="33" t="s">
        <v>133</v>
      </c>
    </row>
  </sheetData>
  <mergeCells count="29">
    <mergeCell ref="A1:A3"/>
    <mergeCell ref="B1:B3"/>
    <mergeCell ref="C1:C3"/>
    <mergeCell ref="D1:D3"/>
    <mergeCell ref="E1:I1"/>
    <mergeCell ref="E2:E3"/>
    <mergeCell ref="F2:H2"/>
    <mergeCell ref="I2:I3"/>
    <mergeCell ref="J1:L2"/>
    <mergeCell ref="U1:AG1"/>
    <mergeCell ref="AH1:AH3"/>
    <mergeCell ref="AI1:AI3"/>
    <mergeCell ref="AJ1:AJ2"/>
    <mergeCell ref="U2:U3"/>
    <mergeCell ref="V2:W2"/>
    <mergeCell ref="M1:M3"/>
    <mergeCell ref="N1:O2"/>
    <mergeCell ref="P1:P3"/>
    <mergeCell ref="Q1:Q3"/>
    <mergeCell ref="R1:S2"/>
    <mergeCell ref="T1:T3"/>
    <mergeCell ref="AK1:AK3"/>
    <mergeCell ref="AG2:AG3"/>
    <mergeCell ref="X2:X3"/>
    <mergeCell ref="Y2:Z2"/>
    <mergeCell ref="AA2:AA3"/>
    <mergeCell ref="AB2:AC2"/>
    <mergeCell ref="AD2:AD3"/>
    <mergeCell ref="AE2:AF2"/>
  </mergeCells>
  <hyperlinks>
    <hyperlink ref="U1" r:id="rId1"/>
    <hyperlink ref="A4" location="'Аннотация'!A3" display="'Аннотация'!A3"/>
    <hyperlink ref="B4" location="'Аннотация'!A4" display="'Аннотация'!A4"/>
    <hyperlink ref="C4" location="'Аннотация'!A5" display="'Аннотация'!A5"/>
    <hyperlink ref="D4" location="'Аннотация'!A6" display="'Аннотация'!A6"/>
    <hyperlink ref="E4" location="'Аннотация'!A7" display="'Аннотация'!A7"/>
    <hyperlink ref="F4" location="'Аннотация'!A9" display="'Аннотация'!A9"/>
    <hyperlink ref="G4" location="'Аннотация'!A11" display="'Аннотация'!A11"/>
    <hyperlink ref="H4" location="'Аннотация'!A12" display="'Аннотация'!A12"/>
    <hyperlink ref="I4" location="'Аннотация'!A13" display="'Аннотация'!A13"/>
    <hyperlink ref="J4" location="'Аннотация'!A14" display="'Аннотация'!A14"/>
    <hyperlink ref="K4" location="'Аннотация'!A16" display="'Аннотация'!A16"/>
    <hyperlink ref="L4" location="'Аннотация'!A17" display="'Аннотация'!A17"/>
    <hyperlink ref="M4" location="'Аннотация'!A18" display="'Аннотация'!A18"/>
    <hyperlink ref="N4" location="'Аннотация'!A19" display="'Аннотация'!A19"/>
    <hyperlink ref="O4" location="'Аннотация'!A21" display="'Аннотация'!A21"/>
    <hyperlink ref="P4" location="'Аннотация'!A22" display="'Аннотация'!A22"/>
    <hyperlink ref="Q4" location="'Аннотация'!A23" display="'Аннотация'!A23"/>
    <hyperlink ref="R4" location="'Аннотация'!A24" display="'Аннотация'!A24"/>
    <hyperlink ref="S4" location="'Аннотация'!A26" display="'Аннотация'!A26"/>
    <hyperlink ref="T4" location="'Аннотация'!A27" display="'Аннотация'!A27"/>
    <hyperlink ref="U4" location="'Аннотация'!A28" display="'Аннотация'!A28"/>
    <hyperlink ref="V4" location="'Аннотация'!A30" display="'Аннотация'!A30"/>
    <hyperlink ref="W4" location="'Аннотация'!A32" display="'Аннотация'!A32"/>
    <hyperlink ref="X4" location="'Аннотация'!A34" display="'Аннотация'!A34"/>
    <hyperlink ref="Y4" location="'Аннотация'!A35" display="'Аннотация'!A35"/>
    <hyperlink ref="Z4" location="'Аннотация'!A36" display="'Аннотация'!A36"/>
    <hyperlink ref="AA4" location="'Аннотация'!A38" display="'Аннотация'!A38"/>
    <hyperlink ref="AB4" location="'Аннотация'!A39" display="'Аннотация'!A39"/>
    <hyperlink ref="AC4" location="'Аннотация'!A40" display="'Аннотация'!A40"/>
    <hyperlink ref="AD4" location="'Аннотация'!A42" display="'Аннотация'!A42"/>
    <hyperlink ref="AE4" location="'Аннотация'!A43" display="'Аннотация'!A43"/>
    <hyperlink ref="AF4" location="'Аннотация'!A44" display="'Аннотация'!A44"/>
    <hyperlink ref="AG4" location="'Аннотация'!A45" display="'Аннотация'!A45"/>
    <hyperlink ref="AH4" location="'Аннотация'!A46" display="'Аннотация'!A46"/>
    <hyperlink ref="AI4" location="'Аннотация'!A47" display="'Аннотация'!A47"/>
    <hyperlink ref="AJ4" location="'Аннотация'!A48" display="'Аннотация'!A48"/>
    <hyperlink ref="AK4" location="'Аннотация'!A49" display="'Аннотация'!A49"/>
    <hyperlink ref="AJ5" r:id="rId2"/>
    <hyperlink ref="AJ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Лист1</vt:lpstr>
      <vt:lpstr>НМЦК!Область_печати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В. Тимакова</cp:lastModifiedBy>
  <cp:lastPrinted>2019-06-06T10:23:44Z</cp:lastPrinted>
  <dcterms:created xsi:type="dcterms:W3CDTF">2018-04-09T06:40:37Z</dcterms:created>
  <dcterms:modified xsi:type="dcterms:W3CDTF">2019-06-06T10:24:03Z</dcterms:modified>
</cp:coreProperties>
</file>