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Больница\2025\ЗАКУПКИ\Запросы котировок\пп. «а» п. 2 ч. 10 ст. 24 (норм жизнеобесп)\МЕДИКАМЕНТЫ\Этанол\"/>
    </mc:Choice>
  </mc:AlternateContent>
  <xr:revisionPtr revIDLastSave="0" documentId="13_ncr:1_{67D11686-BBF5-4735-8951-1B684ECDCF49}" xr6:coauthVersionLast="47" xr6:coauthVersionMax="47" xr10:uidLastSave="{00000000-0000-0000-0000-000000000000}"/>
  <bookViews>
    <workbookView xWindow="14475" yWindow="270" windowWidth="14130" windowHeight="15150" xr2:uid="{00000000-000D-0000-FFFF-FFFF00000000}"/>
  </bookViews>
  <sheets>
    <sheet name="ЭТАНОЛ 95% 100 мл" sheetId="2" r:id="rId1"/>
    <sheet name="ЭТАНОЛ 70% 100 мл" sheetId="1" r:id="rId2"/>
  </sheets>
  <definedNames>
    <definedName name="_xlnm._FilterDatabase" localSheetId="1" hidden="1">'ЭТАНОЛ 70% 100 мл'!$A$2:$G$61</definedName>
    <definedName name="_xlnm._FilterDatabase" localSheetId="0" hidden="1">'ЭТАНОЛ 95% 100 мл'!$A$2:$G$65</definedName>
    <definedName name="_xlnm.Print_Area" localSheetId="1">'ЭТАНОЛ 70% 100 мл'!$A$2:$G$61</definedName>
    <definedName name="_xlnm.Print_Area" localSheetId="0">'ЭТАНОЛ 95% 100 мл'!$A$2:$G$65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44" i="2"/>
  <c r="G20" i="2"/>
  <c r="G58" i="2" l="1"/>
  <c r="G57" i="2"/>
  <c r="G56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7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26" i="1"/>
  <c r="E10" i="2" l="1"/>
  <c r="G10" i="2" s="1"/>
  <c r="F7" i="2" s="1"/>
  <c r="F3" i="2" s="1"/>
  <c r="G53" i="2"/>
  <c r="G59" i="2"/>
  <c r="G46" i="1"/>
  <c r="G47" i="1"/>
  <c r="G45" i="1"/>
  <c r="G60" i="2" l="1"/>
  <c r="G54" i="1"/>
  <c r="G53" i="1"/>
  <c r="G52" i="1"/>
  <c r="G49" i="1"/>
  <c r="G55" i="1" l="1"/>
  <c r="G56" i="1" s="1"/>
  <c r="E7" i="1"/>
  <c r="G7" i="1" s="1"/>
  <c r="F4" i="1" s="1"/>
  <c r="F4" i="2" s="1"/>
  <c r="F5" i="2" s="1"/>
</calcChain>
</file>

<file path=xl/sharedStrings.xml><?xml version="1.0" encoding="utf-8"?>
<sst xmlns="http://schemas.openxmlformats.org/spreadsheetml/2006/main" count="323" uniqueCount="185">
  <si>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</si>
  <si>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</si>
  <si>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</si>
  <si>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</si>
  <si>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</si>
  <si>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</si>
  <si>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</si>
  <si>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</si>
  <si>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</si>
  <si>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</si>
  <si>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</si>
  <si>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</si>
  <si>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</si>
  <si>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</si>
  <si>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</si>
  <si>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>Дата подготовки обоснования НМЦК</t>
  </si>
  <si>
    <t>Количество товара в единицах измерения в упаковке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</si>
  <si>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</si>
  <si>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</si>
  <si>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</si>
  <si>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</si>
  <si>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</si>
  <si>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 (реестр контрактов)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</si>
  <si>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</si>
  <si>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№ РУ (дата регистрации цены (номер решения)</t>
  </si>
  <si>
    <t>«Обоснование начальной (максимальной) цены контракта»</t>
  </si>
  <si>
    <t xml:space="preserve">Минимальная цена за единицу лекарственного препарата, определенная тарифным методом </t>
  </si>
  <si>
    <t>Начальная (максимальная) цена контракта (далее - НМЦК)</t>
  </si>
  <si>
    <t xml:space="preserve"> см[3*];^мл (мл) </t>
  </si>
  <si>
    <t>*Цена к расчету не принимается  на основании данных сервиса "Сведения о лекарственных средствах, вводимых в гражданский оборот в Российской Федерации"</t>
  </si>
  <si>
    <t>*</t>
  </si>
  <si>
    <t xml:space="preserve">Вл.Вып.к.Перв.Уп.Втор.Уп.Пр.Публичное акционерное общество "Брынцалов-А" (ПАО "Брынцалов-А"), Россия (0411032048); </t>
  </si>
  <si>
    <t>Этанол Этиловый спирт раствор для наружного применения и приготовления лекарственных форм, 70%, 100 мл - флаконы (1)  - пачки картонные</t>
  </si>
  <si>
    <t xml:space="preserve">Вл.ОАО "Тюменский химико-фармацевтический завод", Россия; Вып.к.Перв.Уп.Втор.Уп.Пр.ОАО "Тюменский химико-фармацевтический завод", Россия; </t>
  </si>
  <si>
    <t>ЛП-000497 16.12.2020 
 (571/20-20-ОПР)</t>
  </si>
  <si>
    <t xml:space="preserve">Вл.Вып.к.Перв.Уп.Втор.Уп.Пр.ООО "БиоФармКомбинат", Россия (5013057860); </t>
  </si>
  <si>
    <t xml:space="preserve">Вл.Открытое акционерное общество "Флора Кавказа", Россия; Вып.к.Перв.Уп.Втор.Уп.Пр.ОАО "Флора Кавказа", Россия; </t>
  </si>
  <si>
    <t>ЛП-001410 16.12.2020 
 (571/20-20-ОПР)</t>
  </si>
  <si>
    <t xml:space="preserve">Вл.Медхимпром-ПХФК ОАО, Россия; Вып.к.Перв.Уп.Втор.Уп.Пр.ПХФК ОАО «Медхимпром», Россия; </t>
  </si>
  <si>
    <t>Этанол Спирт этиловый раствор для наружного применения [спиртовой], 70%, 100 мл - флаконы (1)  - пачки картонные</t>
  </si>
  <si>
    <t xml:space="preserve">Вл.Владивостокская фармфабрика ОАО, Россия; Вып.к.Перв.Уп.Втор.Уп.Пр.ОАО "Владивостокская фармацевтическая фабрика", Россия; </t>
  </si>
  <si>
    <t>ЛС-002240 16.12.2020 
 (571/20-20-ОПР)</t>
  </si>
  <si>
    <t>Этанол Этиловый спирт раствор для наружного применения и приготовления лекарственных форм, 70%, 100 мл - флаконы темного стекла (1)  - пачки картонные</t>
  </si>
  <si>
    <t xml:space="preserve">Вл.Фармацевтическая фабрика ОАО [Ижевск], Россия; Вып.к.Перв.Уп.Втор.Уп.Пр.Фармацевтическая фабрика ОАО [Чебоксары], Россия; </t>
  </si>
  <si>
    <t>ЛСР-000083/10 16.12.2020 
 (571/20-20-ОПР)</t>
  </si>
  <si>
    <t xml:space="preserve">Вл.Фармацевтическая фабрика ОАО [Копейск], Россия; Вып.к.Перв.Уп.Втор.Уп.Пр.Фармацевтическая фабрика ОАО [Чебоксары], Россия; </t>
  </si>
  <si>
    <t>ЛСР-000120/10 16.12.2020 
 (571/20-20-ОПР)</t>
  </si>
  <si>
    <t xml:space="preserve">Вл.Вып.к.Перв.Уп.Втор.Уп.Пр.АО "Кемеровская фармацевтическая фабрика", Россия (4200000365); </t>
  </si>
  <si>
    <t xml:space="preserve">Вл.Фармацевтическая фабрика ОАО [Астрахань], Россия; Вып.к.Перв.Уп.Втор.Уп.Пр.Фармацевтическая фабрика ОАО [Чебоксары], Россия; </t>
  </si>
  <si>
    <t>ЛСР-000831/10 16.12.2020 
 (571/20-20-ОПР)</t>
  </si>
  <si>
    <t>Этанол Этиловый спирт раствор для наружного применения, 70%, 100 мл - флаконы (1)  - пачки картонные</t>
  </si>
  <si>
    <t xml:space="preserve">Вл.Общество с ограниченной ответственностью &amp;#x0D;
"Женел РД" (ООО "Женел РД"), Россия (4001011161); Вып.к.Перв.Уп.Втор.Уп.Пр.Открытое акционерное общество "Самарамедпром" (ОАО "Самарамедпром"), Россия (6335003533); </t>
  </si>
  <si>
    <t>ЛСР-001054/10 29.03.2022 
25-7-4207687-ОПР-изм</t>
  </si>
  <si>
    <t xml:space="preserve">Вл.ОАО "Тверская фармацевтическая фабрика", Россия (6904018394); Вып.к.Перв.Уп.Втор.Уп.Пр.ОАО "Тверская фармацевтическая фабрика", Россия; </t>
  </si>
  <si>
    <t>ЛСР-001302/10 16.12.2020 
 (571/20-20-ОПР)</t>
  </si>
  <si>
    <t>Этанол Медицинский антисептический раствор раствор для наружного применения [спиртовой], 70%, 100 мл - флаконы темного стекла (1)  - пачки картонные</t>
  </si>
  <si>
    <t xml:space="preserve">Вл.Вып.к.Перв.Уп.Втор.Уп.Пр.Общество с ограниченной ответственностью "БЭГРИФ" (ООО "БЭГРИФ"), Россия (5407206621); </t>
  </si>
  <si>
    <t>Этанол Медицинский антисептический раствор раствор для наружного применения, 70%, 100 мл - флаконы (1)  - пачки картонные</t>
  </si>
  <si>
    <t xml:space="preserve">Вл.Кировская фармацевтическая фабрика ОАО, Россия; Вып.к.Перв.Уп.Втор.Уп.Пр.ОАО "Кировская фармацевтическая фабрика", Россия (4345137451); </t>
  </si>
  <si>
    <t>ЛСР-005814/09 16.12.2020 
 (571/20-20-ОПР)</t>
  </si>
  <si>
    <t>Этанол Этиловый спирт раствор для наружного применения, 70%, 100 мл - флакон (1)  - пачка  картонная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</si>
  <si>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</si>
  <si>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ЛСР-006463/09 23.06.2021 
 (20-4-4176725-ОПР-изм)</t>
  </si>
  <si>
    <t xml:space="preserve">Вл.Вып.к.Перв.Уп.Втор.Уп.Пр.Ватхэм-Фармация ООО, Россия; </t>
  </si>
  <si>
    <t>ЛСР-008493/08 16.12.2020 
 (571/20-20-ОПР)</t>
  </si>
  <si>
    <t>Этанол Медицинский антисептический раствор раствор для наружного применения, 70%, 100 мл - флаконы бесцветного стекла (1)  - пачки картонные</t>
  </si>
  <si>
    <t xml:space="preserve">Вл.НИИ Медицины и стандартизации ООО, Россия; Вып.к.Перв.Уп.Втор.Уп.Пр.ЗАО, Россия; </t>
  </si>
  <si>
    <t>ЛСР-008824/08 16.12.2020 
 (571/20-20-ОПР)</t>
  </si>
  <si>
    <t xml:space="preserve">Вл.ООО "Аптека Фармикон", Россия; Вып.к.Перв.Уп.Втор.Уп.Пр.ООО "Аптека Фармикон", Россия; </t>
  </si>
  <si>
    <t>ЛСР-009041/10 16.12.2020 
 (571/20-20-ОПР)</t>
  </si>
  <si>
    <t>Этанол Этиловый спирт раствор для наружного применения и приготовления лекарственных форм, 70%, 100 мл - флаконы темного стекла (1)  - пачки</t>
  </si>
  <si>
    <t xml:space="preserve">Вл.Вып.к.Перв.Уп.Втор.Уп.Пр.Областное ГУП "Омская фармацевтическая фабрика", Россия; </t>
  </si>
  <si>
    <t>ЛСР-009383/09 16.12.2020 
 (571/20-20-ОПР)</t>
  </si>
  <si>
    <t xml:space="preserve">Вл.Вып.к.Перв.Уп.Втор.Уп.Пр.Московская фармацевтическая фабрика ЗАО, Россия (7711049567); </t>
  </si>
  <si>
    <t>ЛСР-009965/09 16.12.2020 
 (571/20-20-ОПР)</t>
  </si>
  <si>
    <t xml:space="preserve">Вл.Вып.к.Перв.Уп.Втор.Уп.Пр.Фармацевтическая фабрика ОАО [Чебоксары], Россия; </t>
  </si>
  <si>
    <t>ЛСР-010476/09 16.12.2020 
 (571/20-20-ОПР)</t>
  </si>
  <si>
    <t xml:space="preserve">Вл.Вып.к.Перв.Уп.Втор.Уп.Пр.Фармацевтическая фабрика ГПП Красноярского края, Россия; </t>
  </si>
  <si>
    <t>ЛСР-010525/09 16.12.2020 
 (571/20-20-ОПР)</t>
  </si>
  <si>
    <t xml:space="preserve">Вл.ОАО "Марбиофарм", Россия (1215001662); Вып.к.Перв.Уп.Втор.Уп.Пр.ОАО "Марбиофарм", Россия; </t>
  </si>
  <si>
    <t>Р N000147/01 16.12.2020 
 (571/20-20-ОПР)</t>
  </si>
  <si>
    <t>Этанол Этиловый спирт раствор для наружного применения, 70%, 100 мл - флаконы (1)  - коробки картонные</t>
  </si>
  <si>
    <t xml:space="preserve">Этанол Медицинский антисептический раствор раствор для наружного применения, 70%, 100 мл - флаконы (1)  - </t>
  </si>
  <si>
    <t xml:space="preserve">Вл.Вып.к.Перв.Уп.Втор.Уп.Пр.ОАО "Армавирская межрайонная аптечная база", Россия; </t>
  </si>
  <si>
    <t>ЛП-000763 16.12.2020 
 (571/20-20-ОПР)</t>
  </si>
  <si>
    <t>ЛП-001241 26.11.2021 
 (1206/20-21)</t>
  </si>
  <si>
    <t>ЛП-001358 26.11.2021 
 (1204/20-21)</t>
  </si>
  <si>
    <t xml:space="preserve">Этанол Этиловый спирт раствор для наружного применения и приготовления лекарственных форм, 70%, 100 мл - флаконы (1)  - </t>
  </si>
  <si>
    <t xml:space="preserve">Вл.Армавирская межрайонная аптечная база ОАО, Россия; Вып.к.Перв.Уп.Втор.Уп.Пр.ОАО "Армавирская межрайонная аптечная база", Россия; </t>
  </si>
  <si>
    <t>ЛСР-006571/09 16.12.2020 
 (571/20-20-ОПР)</t>
  </si>
  <si>
    <t>Этанол Этиловый спирт раствор для наружного применения и приготовления лекарственных форм, 70%, 100 мл - флаконы темного стекла (1)  - пачка картонная</t>
  </si>
  <si>
    <t xml:space="preserve">Вл.НИИ Медицины и стандартизации ООО, Россия; Вып.к.Перв.Уп.Втор.Уп.Пр.ЗАО "РФК", Россия; </t>
  </si>
  <si>
    <t>ЭТАНОЛ 21.20.10.158-000075-1-00075-0000000000000 РАСТВОР ДЛЯ НАРУЖНОГО ПРИМЕНЕНИЯ 700 мг/мл и/или ГРЛС: 70 %</t>
  </si>
  <si>
    <t>Этанол Медицинский антисептический раствор раствор для наружного применения [спиртовой], 70%, 100 мл - флаконы (1)  - пачки картонные</t>
  </si>
  <si>
    <t>ЛП-001919 22.12.2022 
1799/20-22</t>
  </si>
  <si>
    <t>Р N001473/01 26.12.2022 
25-7-4234438-ОПР-изм</t>
  </si>
  <si>
    <t xml:space="preserve">Вл.Вып.к.Перв.Уп.Втор.Уп.Пр.Акционерное общество "Брынцалов-А"  (АО "Брынцалов-А"), Россия, Россия (0411032048); 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</si>
  <si>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</si>
  <si>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Предельная цена за упаковку 
без НДС, и оптовой надбавкой,
 руб.</t>
  </si>
  <si>
    <t>Цена за единицу измерения
без НДС,  и оптовой надбавкой,
 руб.</t>
  </si>
  <si>
    <t>Цена за упаковку, 
без НДС ,  и оптовой надбавкой,
 руб.</t>
  </si>
  <si>
    <t>Цена за единицу 
без НДС ,  и оптовой надбавкой,
 руб.</t>
  </si>
  <si>
    <t>Цена за единицу 
без НДС , и оптовой надбавкой,
 руб.</t>
  </si>
  <si>
    <t>Этанол Этиловый спирт р-р наружн 70% 100мл бутылка/пач карт N1x1 Брынцалов-А</t>
  </si>
  <si>
    <t>ЛС-002101 22.07.2024 
25-7-4292450-ОПР-изм</t>
  </si>
  <si>
    <t>Этанол Этиловый спирт раствор для наружного применения 70% (флакон) 100 мл № 1 - каробка картонная  - для стационаров</t>
  </si>
  <si>
    <t>Этанол Этиловый спирт р-р наружн 70% 100мл бутылка/пач карт N1x1 Брынцалов-А РОС</t>
  </si>
  <si>
    <t>ЭТАНОЛ 95 % 100 мл</t>
  </si>
  <si>
    <t>ЭТАНОЛ 70 % 100 мл</t>
  </si>
  <si>
    <t>ЭТАНОЛ 21.20.10.158-000075-1-00086-0000000000000 КОНЦЕНТРАТ ДЛЯ ПРИГОТОВЛЕНИЯ РАСТВОРА ДЛЯ НАРУЖНОГО ПРИМЕНЕНИЯ и/или раствор для приготовления лекарственных форм и/или раствор для наружного применения и приготовления лекарственных форм 950 мг/мл и/или ГРЛС: 95 %</t>
  </si>
  <si>
    <t>Этанол Этиловый спирт раствор для наружного применения и приготовления лекарственных форм, 95%, 100 мл - флаконы (1)  - пачки картонные</t>
  </si>
  <si>
    <t>ЛП-000496 16.12.2020 
 (571/20-20-ОПР)</t>
  </si>
  <si>
    <t>Этанол Этиловый спирт концентрат для приготовления раствора для наружного применения и приготовления лекарственных форм, 95%, 100 мл - флаконы (1)  - пачки картонные</t>
  </si>
  <si>
    <t xml:space="preserve">Вл.Вып.к.Перв.Уп.Втор.Уп.Пр.Акционерное общество "Флора Кавказа" (АО "Флора Кавказа"), Россия (0912001280); </t>
  </si>
  <si>
    <t>ЛП-000780 02.11.2021 
 (25-7-4191860-ОПР-изм)</t>
  </si>
  <si>
    <t>Этанол Этиловый спирт концентрат для приготовления раствора для наружного применения, 95%, 100 мл - флаконы (1)  - пачки картонные</t>
  </si>
  <si>
    <t xml:space="preserve">Вл.Вып.к.Перв.Уп.Втор.Уп.Пр.ООО "Гиппократ", Россия (6314014710); </t>
  </si>
  <si>
    <t>ЛП-003096 16.12.2020 
 (571/20-20-ОПР)</t>
  </si>
  <si>
    <t>Этанол Септол-Сол концентрат для приготовления раствора для наружного применения и приготовления лекарственных форм, 95%, 100 мл - флаконы (1)  - пачки картонные</t>
  </si>
  <si>
    <t xml:space="preserve">Вл.Вып.к.Перв.Уп.Втор.Уп.Пр.Общество с ограниченной ответственностью "Нижнефарм" (ООО "Нижнефарм"), Россия; </t>
  </si>
  <si>
    <t>ЛП-003617 16.12.2020 
 (571/20-20-ОПР)</t>
  </si>
  <si>
    <t>ЛП-003811 26.11.2021 
 (1204/20-21)</t>
  </si>
  <si>
    <t>Этанол Этиловый спирт концентрат для приготовления раствора для наружного применения, 95%, 100 мл - флакон (1)  - пачка картонная</t>
  </si>
  <si>
    <t xml:space="preserve">Вл.Общество с ограниченной ответственностью "ФАРММЕД" (ООО "ФАРММЕД" ), Россия (2626044946); Вып.к.Перв.Уп.Втор.Уп.Пр.Общество с ограниченной ответственностью "ФАРММЕД" (ООО "ФАРММЕД" ), Россия (2626044946); </t>
  </si>
  <si>
    <t xml:space="preserve">Вл.Промышленная химико-фармацевтическая компания  открытое акционерное общество "Медхимпром" (ОАО ПХФК "Медхимпром"), Россия (5012014871); Вып.к.Перв.Уп.Втор.Уп.Пр.ПХФК ОАО «Медхимпром», Россия; </t>
  </si>
  <si>
    <t>ЛС-002102 16.12.2020 
 (571/20-20-ОПР)</t>
  </si>
  <si>
    <t>Этанол Этиловый спирт раствор для наружного применения и приготовления лекарственных форм, 95%, 100 мл - флаконы темного стекла (1)  - пачки картонные</t>
  </si>
  <si>
    <t xml:space="preserve">Вл.Вып.к.Перв.Уп.Втор.Уп.Пр.Константа-Фарм М ООО, Россия; </t>
  </si>
  <si>
    <t>ЛС-002430 16.12.2020 
 (571/20-20-ОПР)</t>
  </si>
  <si>
    <t xml:space="preserve">Вл.Вып.к.Перв.Уп.Втор.Уп.Пр.Дальхимфарм ОАО, Россия (2702010564); </t>
  </si>
  <si>
    <t>ЛС-002679 16.12.2020 
 (571/20-20-ОПР)</t>
  </si>
  <si>
    <t>ЛСР-000081/10 16.12.2020 
 (571/20-20-ОПР)</t>
  </si>
  <si>
    <t>ЛСР-000119/10 16.12.2020 
 (571/20-20-ОПР)</t>
  </si>
  <si>
    <t>Этанол Этиловый спирт концентрат для приготовления раствора для наружного применения, 95%, 100 мл - флакон (1)  - пачка  картонная</t>
  </si>
  <si>
    <t>ЛСР-000832/10 16.12.2020 
 (571/20-20-ОПР)</t>
  </si>
  <si>
    <t xml:space="preserve">Вл.Закрытое акционероное общество "ЭКОлаб" (ЗАО "ЭКОлаб"), Россия (5035025076); Вып.к.Перв.Уп.Втор.Уп.Пр.Эколаб ЗАО, Россия; </t>
  </si>
  <si>
    <t>ЛСР-002356/08 16.12.2020 
 (571/20-20-ОПР)</t>
  </si>
  <si>
    <t>ЛСР-006588/09 16.12.2020 
 (571/20-20-ОПР)</t>
  </si>
  <si>
    <t>Этанол Этиловый спирт  концентрат для приготовления раствора для наружного применения, 95%, 100 мл - бутылка (1)  - пачка картонная</t>
  </si>
  <si>
    <t xml:space="preserve">Вл.Вып.к.Перв.Уп.Втор.Уп.Пр.Акционерное общество "Брынцалов-А" (АО "Брынцалов-А"), Россия (0411032048); </t>
  </si>
  <si>
    <t>Этанол Этиловый спирт раствор для наружного применения и приготовления лекарственных форм, 95%, 100 мл - флакон темного стекла (1)  - пачки картонные</t>
  </si>
  <si>
    <t xml:space="preserve">Вл.Омская фармфабрика ОГУП, Россия; Вып.к.Перв.Уп.Втор.Уп.Пр.Областное ГУП "Омская фармацевтическая фабрика", Россия; </t>
  </si>
  <si>
    <t>ЛСР-009385/09 ЛСР-009385/09</t>
  </si>
  <si>
    <t>Этанол Этиловый спирт концентрат для приготовления раствора для наружного применения и приготовления лекарственных форм, 95%, 100 мл - флаконы светозащитного стекла (1)  - пачка  картонная</t>
  </si>
  <si>
    <t xml:space="preserve">Вл.Общество с ограниченной ответственностью "Научно-исследовательский институт Медицины и Стандартизации" &amp;#x0D;
(ООО "Научно-исследовательский институт Медицины и Стандартизации"), Россия, ~; Вып.к.Перв.Уп.Втор.Уп.Пр.Закрытое акционерное общество "РФК" &amp;#x0D;
(ЗАО "РФК"), Россия; </t>
  </si>
  <si>
    <t>ЛСР-009896/09 16.12.2020 
 (571/20-20-ОПР)</t>
  </si>
  <si>
    <t>ЛСР-009964/09 16.12.2020 
 (571/20-20-ОПР)</t>
  </si>
  <si>
    <t>ЛСР-010477/09 16.12.2020 
 (571/20-20-ОПР)</t>
  </si>
  <si>
    <t>ЛСР-010518/09 05.07.2022 
25-7-4207688-ОПР-изм</t>
  </si>
  <si>
    <t xml:space="preserve">Вл.Тверская фармфабрика ОАО, Россия; Вып.к.Перв.Уп.Втор.Уп.Пр.ОАО "Тверская фармацевтическая фабрика", Россия; </t>
  </si>
  <si>
    <t>ЛСР-010524/09 16.12.2020 
 (571/20-20-ОПР)</t>
  </si>
  <si>
    <t>ЛСР-010526/09 16.12.2020 
 (571/20-20-ОПР)</t>
  </si>
  <si>
    <t>Р N000146/01 16.12.2020 
 (571/20-20-ОПР)</t>
  </si>
  <si>
    <t xml:space="preserve">Вл.Росбио ООО, Россия; Вып.к.Перв.Уп.Втор.Уп.Пр.Общество с ограниченной ответственностью "РОСБИО" (ООО "РОСБИО"), Россия; </t>
  </si>
  <si>
    <t>Р N001869/01 16.12.2020 
 (571/20-20-ОПР)</t>
  </si>
  <si>
    <t>Этанол Этиловый спирт раствор для приготовления лекарственных форм, 95%, 100 мл - флаконы (1)  - пачки картонные</t>
  </si>
  <si>
    <t>Р N002023/01-2002 16.12.2020 
 (571/20-20-ОПР)</t>
  </si>
  <si>
    <t>Этанол Этиловый спирт концентрат для приготовления раствора для наружного применения, 95%, 100 мл - флаконы (1)  /  / - пачки картонные</t>
  </si>
  <si>
    <t xml:space="preserve">Вл.Вып.к.Перв.Уп.Втор.Уп.Пр.Общество с ограниченной ответственностью "Армавирская межрайонная аптечная база" (ООО "Армавирская межрайонная аптечная база"), Россия (2372015339); </t>
  </si>
  <si>
    <t>Р N002413/01 16.12.2020 
 (571/20-20-ОПР)</t>
  </si>
  <si>
    <t>Р N003180/01 16.12.2020 
 (571/20-20-ОПР)</t>
  </si>
  <si>
    <t>Этанол Этанол медицинский концентрат для приготовления раствора для наружного применения, 95%, 100 мл - флакон полимерный (1)  - пачка картонная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</si>
  <si>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</si>
  <si>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Р N003960/01 16.12.2020 
 (571/20-20-ОПР)</t>
  </si>
  <si>
    <t>ЛП-000269 24.10.2024 
1560/20-24</t>
  </si>
  <si>
    <t>ЛП-004816 08.04.2024 
25-7-4272800-изм</t>
  </si>
  <si>
    <t>ЛСР-000279/10 02.11.2024 
1621/1/20-24</t>
  </si>
  <si>
    <t>ЛСР-000282/10 24.10.2024 
1562/20-24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</si>
  <si>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</si>
  <si>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ЛСР-002104/10 16.12.2024 
1891/20-24</t>
  </si>
  <si>
    <t>Этанол Этиловый спирт  раствор для наружного применения и приготовления лекарственных форм, 95%, 100 мл - флаконы (28)  - коробки картонные (для стационаров)</t>
  </si>
  <si>
    <t>ЛСР-004694/09 13.11.2024 
1706/20-24</t>
  </si>
  <si>
    <t>ЛСР-009126/10 23.10.2024 
1551/20-24</t>
  </si>
  <si>
    <t>ЛСР-009320/08 17.09.2024 
1364/20-24</t>
  </si>
  <si>
    <t>Этанол Этиловый спирт концентрат для приготовления раствора для наружного применения, 95%, 100 мл - флаконы (60)  - пачки картонные</t>
  </si>
  <si>
    <t>№ 2222302355924000420 https://zakupki.gov.ru/epz/contract/contractCard/document-info.html?reestrNumber=2222302355924000420&amp;contractInfoId=93479405</t>
  </si>
  <si>
    <t>№ 2583401191524000143 https://zakupki.gov.ru/epz/contract/contractCard/document-info.html?reestrNumber=2583401191524000143&amp;contractInfoId=92632630</t>
  </si>
  <si>
    <t>№ 2583700874124000474 https://zakupki.gov.ru/epz/contract/contractCard/document-info.html?reestrNumber=2583700874124000474&amp;contractInfoId=92293382</t>
  </si>
  <si>
    <t>№ 2222302355924000380 https://zakupki.gov.ru/epz/contract/contractCard/document-info.html?reestrNumber=2222302355924000380&amp;contractInfoId=93105533</t>
  </si>
  <si>
    <t>№ 1772407516224001039 https://zakupki.gov.ru/epz/contract/contractCard/document-info.html?reestrNumber=1772407516224001039&amp;contractInfoId=92506436</t>
  </si>
  <si>
    <t>№ 2683201012124000078 https://zakupki.gov.ru/epz/contract/contractCard/document-info.html?reestrNumber=2683201012124000078&amp;contractInfoId=93713370</t>
  </si>
  <si>
    <t>исх от 04.04.2025 № б/н  вх от 14.04.2025 № 534</t>
  </si>
  <si>
    <t>исх от 04.04.2025 № б/н  вх от 14.04.2025 № 535</t>
  </si>
  <si>
    <t>исх от 04.04.2025 № б/н  вх от 14.04.2025 № 536</t>
  </si>
  <si>
    <t>В соответствиии с пунктом 12 Приказа Минздрава России от 19.12.2019 № 1064н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применения" при проведении каждой следующей закупки заказчиком устанавливается минимальное значение НМЦК &lt;8&gt;, минимальное значение начальной цены единицы лекарственного препарата &lt;9&gt;, следующее после НМЦК, начальной цены единицы лекарственного препарата, на участие в закупке по которой не подано ни одной заявки.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</si>
</sst>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rgb="FF0070C0"/>
      <name val="Calibri"/>
      <family val="2"/>
      <scheme val="minor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2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5" fillId="2" borderId="2" xfId="2" applyFont="1" applyFill="1" applyBorder="1" applyAlignment="1">
      <alignment horizontal="center" vertical="center"/>
    </xf>
    <xf numFmtId="165" fontId="7" fillId="0" borderId="1" xfId="2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166" fontId="3" fillId="0" borderId="1" xfId="1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right" vertical="center" wrapText="1"/>
    </xf>
    <xf numFmtId="14" fontId="3" fillId="0" borderId="8" xfId="0" applyNumberFormat="1" applyFont="1" applyBorder="1" applyAlignment="1">
      <alignment horizontal="right" vertical="center" wrapText="1"/>
    </xf>
    <xf numFmtId="165" fontId="5" fillId="0" borderId="7" xfId="2" applyFont="1" applyFill="1" applyBorder="1" applyAlignment="1">
      <alignment horizontal="right" vertical="center"/>
    </xf>
    <xf numFmtId="165" fontId="5" fillId="0" borderId="8" xfId="2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3" xfId="4" applyFill="1" applyBorder="1" applyAlignment="1">
      <alignment horizontal="center" vertical="center" wrapText="1"/>
    </xf>
    <xf numFmtId="0" fontId="2" fillId="2" borderId="8" xfId="4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6DE9-8968-477B-AA62-983EDF629FD9}">
  <sheetPr>
    <tabColor rgb="FFFF0000"/>
    <pageSetUpPr fitToPage="1"/>
  </sheetPr>
  <dimension ref="A1:H65"/>
  <sheetViews>
    <sheetView tabSelected="1" view="pageBreakPreview" zoomScale="80" zoomScaleNormal="85" zoomScaleSheetLayoutView="80" workbookViewId="0">
      <selection activeCell="F5" sqref="F5:G5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18"/>
    <col min="9" max="16384" width="9.140625" style="1"/>
  </cols>
  <sheetData>
    <row r="1" spans="1:8" ht="78" customHeight="1" x14ac:dyDescent="0.35">
      <c r="A1" s="70" t="s">
        <v>184</v>
      </c>
      <c r="B1" s="70"/>
      <c r="C1" s="70"/>
      <c r="D1" s="70"/>
      <c r="E1" s="70"/>
      <c r="F1" s="70"/>
      <c r="G1" s="70"/>
    </row>
    <row r="2" spans="1:8" x14ac:dyDescent="0.35">
      <c r="A2" s="29" t="s">
        <v>25</v>
      </c>
      <c r="B2" s="29"/>
      <c r="C2" s="29"/>
      <c r="D2" s="29"/>
      <c r="E2" s="29"/>
      <c r="F2" s="29"/>
      <c r="G2" s="29"/>
    </row>
    <row r="3" spans="1:8" x14ac:dyDescent="0.35">
      <c r="A3" s="73" t="s">
        <v>107</v>
      </c>
      <c r="B3" s="74"/>
      <c r="C3" s="74"/>
      <c r="D3" s="74"/>
      <c r="E3" s="75"/>
      <c r="F3" s="79">
        <f>F7</f>
        <v>146160</v>
      </c>
      <c r="G3" s="28"/>
    </row>
    <row r="4" spans="1:8" x14ac:dyDescent="0.35">
      <c r="A4" s="73" t="s">
        <v>108</v>
      </c>
      <c r="B4" s="74"/>
      <c r="C4" s="74"/>
      <c r="D4" s="74"/>
      <c r="E4" s="75"/>
      <c r="F4" s="79">
        <f>'ЭТАНОЛ 70% 100 мл'!F4:G4</f>
        <v>675000</v>
      </c>
      <c r="G4" s="80"/>
    </row>
    <row r="5" spans="1:8" x14ac:dyDescent="0.35">
      <c r="A5" s="76" t="s">
        <v>27</v>
      </c>
      <c r="B5" s="77"/>
      <c r="C5" s="77"/>
      <c r="D5" s="77"/>
      <c r="E5" s="78"/>
      <c r="F5" s="81">
        <f>SUM(F3:G4)</f>
        <v>821160</v>
      </c>
      <c r="G5" s="78"/>
    </row>
    <row r="6" spans="1:8" ht="15" customHeight="1" x14ac:dyDescent="0.35">
      <c r="A6" s="30" t="s">
        <v>15</v>
      </c>
      <c r="B6" s="31"/>
      <c r="C6" s="31"/>
      <c r="D6" s="31"/>
      <c r="E6" s="32"/>
      <c r="F6" s="33">
        <v>45791</v>
      </c>
      <c r="G6" s="34"/>
    </row>
    <row r="7" spans="1:8" ht="15" customHeight="1" x14ac:dyDescent="0.35">
      <c r="A7" s="30" t="s">
        <v>27</v>
      </c>
      <c r="B7" s="31"/>
      <c r="C7" s="31"/>
      <c r="D7" s="31"/>
      <c r="E7" s="32"/>
      <c r="F7" s="35">
        <f>SUM(G10*D10)</f>
        <v>146160</v>
      </c>
      <c r="G7" s="36"/>
    </row>
    <row r="8" spans="1:8" ht="15" customHeight="1" x14ac:dyDescent="0.35">
      <c r="A8" s="26" t="s">
        <v>14</v>
      </c>
      <c r="B8" s="27"/>
      <c r="C8" s="27"/>
      <c r="D8" s="27"/>
      <c r="E8" s="27"/>
      <c r="F8" s="27"/>
      <c r="G8" s="28"/>
    </row>
    <row r="9" spans="1:8" ht="105" x14ac:dyDescent="0.35">
      <c r="A9" s="39" t="s">
        <v>13</v>
      </c>
      <c r="B9" s="40"/>
      <c r="C9" s="2" t="s">
        <v>12</v>
      </c>
      <c r="D9" s="2" t="s">
        <v>11</v>
      </c>
      <c r="E9" s="2" t="s">
        <v>10</v>
      </c>
      <c r="F9" s="2" t="s">
        <v>9</v>
      </c>
      <c r="G9" s="2" t="s">
        <v>8</v>
      </c>
    </row>
    <row r="10" spans="1:8" ht="66.75" customHeight="1" x14ac:dyDescent="0.35">
      <c r="A10" s="41" t="s">
        <v>109</v>
      </c>
      <c r="B10" s="42"/>
      <c r="C10" s="3" t="s">
        <v>28</v>
      </c>
      <c r="D10" s="20">
        <v>504000</v>
      </c>
      <c r="E10" s="4">
        <f>MIN(G44)</f>
        <v>0.23</v>
      </c>
      <c r="F10" s="5">
        <v>0.16</v>
      </c>
      <c r="G10" s="6">
        <f>ROUND((E10+E10*F10)*1.1,2)</f>
        <v>0.28999999999999998</v>
      </c>
    </row>
    <row r="11" spans="1:8" ht="19.5" customHeight="1" x14ac:dyDescent="0.35">
      <c r="A11" s="43" t="s">
        <v>7</v>
      </c>
      <c r="B11" s="43"/>
      <c r="C11" s="43"/>
      <c r="D11" s="43"/>
      <c r="E11" s="43"/>
      <c r="F11" s="43"/>
      <c r="G11" s="43"/>
    </row>
    <row r="12" spans="1:8" ht="19.5" customHeight="1" x14ac:dyDescent="0.35">
      <c r="A12" s="44" t="s">
        <v>6</v>
      </c>
      <c r="B12" s="45"/>
      <c r="C12" s="45"/>
      <c r="D12" s="45"/>
      <c r="E12" s="45"/>
      <c r="F12" s="45"/>
      <c r="G12" s="46"/>
    </row>
    <row r="13" spans="1:8" ht="84.75" customHeight="1" x14ac:dyDescent="0.35">
      <c r="A13" s="2" t="s">
        <v>1</v>
      </c>
      <c r="B13" s="47" t="s">
        <v>5</v>
      </c>
      <c r="C13" s="48"/>
      <c r="D13" s="7" t="s">
        <v>24</v>
      </c>
      <c r="E13" s="7" t="s">
        <v>98</v>
      </c>
      <c r="F13" s="7" t="s">
        <v>16</v>
      </c>
      <c r="G13" s="2" t="s">
        <v>99</v>
      </c>
    </row>
    <row r="14" spans="1:8" ht="78.75" customHeight="1" x14ac:dyDescent="0.35">
      <c r="A14" s="21" t="s">
        <v>110</v>
      </c>
      <c r="B14" s="37" t="s">
        <v>33</v>
      </c>
      <c r="C14" s="38"/>
      <c r="D14" s="22" t="s">
        <v>111</v>
      </c>
      <c r="E14" s="23">
        <v>25.57</v>
      </c>
      <c r="F14" s="24">
        <v>100</v>
      </c>
      <c r="G14" s="4">
        <f t="shared" ref="G14:G43" si="0">ROUND(E14/F14,2)</f>
        <v>0.26</v>
      </c>
      <c r="H14" s="18" t="s">
        <v>30</v>
      </c>
    </row>
    <row r="15" spans="1:8" ht="67.5" customHeight="1" x14ac:dyDescent="0.35">
      <c r="A15" s="21" t="s">
        <v>112</v>
      </c>
      <c r="B15" s="37" t="s">
        <v>113</v>
      </c>
      <c r="C15" s="38"/>
      <c r="D15" s="22" t="s">
        <v>114</v>
      </c>
      <c r="E15" s="23">
        <v>18.84</v>
      </c>
      <c r="F15" s="24">
        <v>100</v>
      </c>
      <c r="G15" s="4">
        <f t="shared" si="0"/>
        <v>0.19</v>
      </c>
    </row>
    <row r="16" spans="1:8" ht="66" customHeight="1" x14ac:dyDescent="0.35">
      <c r="A16" s="21" t="s">
        <v>115</v>
      </c>
      <c r="B16" s="37" t="s">
        <v>116</v>
      </c>
      <c r="C16" s="38"/>
      <c r="D16" s="22" t="s">
        <v>117</v>
      </c>
      <c r="E16" s="23">
        <v>20.38</v>
      </c>
      <c r="F16" s="24">
        <v>100</v>
      </c>
      <c r="G16" s="4">
        <f t="shared" si="0"/>
        <v>0.2</v>
      </c>
      <c r="H16" s="18" t="s">
        <v>30</v>
      </c>
    </row>
    <row r="17" spans="1:8" ht="74.25" customHeight="1" x14ac:dyDescent="0.35">
      <c r="A17" s="21" t="s">
        <v>118</v>
      </c>
      <c r="B17" s="37" t="s">
        <v>119</v>
      </c>
      <c r="C17" s="38"/>
      <c r="D17" s="22" t="s">
        <v>120</v>
      </c>
      <c r="E17" s="23">
        <v>20.64</v>
      </c>
      <c r="F17" s="24">
        <v>100</v>
      </c>
      <c r="G17" s="4">
        <f t="shared" si="0"/>
        <v>0.21</v>
      </c>
    </row>
    <row r="18" spans="1:8" ht="74.25" customHeight="1" x14ac:dyDescent="0.35">
      <c r="A18" s="21" t="s">
        <v>115</v>
      </c>
      <c r="B18" s="37" t="s">
        <v>35</v>
      </c>
      <c r="C18" s="38"/>
      <c r="D18" s="22" t="s">
        <v>121</v>
      </c>
      <c r="E18" s="23">
        <v>21.21</v>
      </c>
      <c r="F18" s="24">
        <v>100</v>
      </c>
      <c r="G18" s="4">
        <f t="shared" si="0"/>
        <v>0.21</v>
      </c>
    </row>
    <row r="19" spans="1:8" ht="74.25" customHeight="1" x14ac:dyDescent="0.35">
      <c r="A19" s="21" t="s">
        <v>122</v>
      </c>
      <c r="B19" s="37" t="s">
        <v>123</v>
      </c>
      <c r="C19" s="38"/>
      <c r="D19" s="22" t="s">
        <v>165</v>
      </c>
      <c r="E19" s="23">
        <v>16.54</v>
      </c>
      <c r="F19" s="24">
        <v>100</v>
      </c>
      <c r="G19" s="4">
        <f t="shared" si="0"/>
        <v>0.17</v>
      </c>
    </row>
    <row r="20" spans="1:8" ht="74.25" customHeight="1" x14ac:dyDescent="0.35">
      <c r="A20" s="21" t="s">
        <v>170</v>
      </c>
      <c r="B20" s="37" t="s">
        <v>168</v>
      </c>
      <c r="C20" s="38"/>
      <c r="D20" s="22" t="s">
        <v>169</v>
      </c>
      <c r="E20" s="23">
        <v>743.73</v>
      </c>
      <c r="F20" s="24">
        <v>2800</v>
      </c>
      <c r="G20" s="4">
        <f t="shared" si="0"/>
        <v>0.27</v>
      </c>
    </row>
    <row r="21" spans="1:8" ht="74.25" customHeight="1" x14ac:dyDescent="0.35">
      <c r="A21" s="21" t="s">
        <v>112</v>
      </c>
      <c r="B21" s="37" t="s">
        <v>124</v>
      </c>
      <c r="C21" s="38"/>
      <c r="D21" s="22" t="s">
        <v>125</v>
      </c>
      <c r="E21" s="23">
        <v>24</v>
      </c>
      <c r="F21" s="24">
        <v>100</v>
      </c>
      <c r="G21" s="4">
        <f t="shared" si="0"/>
        <v>0.24</v>
      </c>
    </row>
    <row r="22" spans="1:8" ht="74.25" customHeight="1" x14ac:dyDescent="0.35">
      <c r="A22" s="21" t="s">
        <v>126</v>
      </c>
      <c r="B22" s="37" t="s">
        <v>127</v>
      </c>
      <c r="C22" s="38"/>
      <c r="D22" s="22" t="s">
        <v>128</v>
      </c>
      <c r="E22" s="23">
        <v>13.25</v>
      </c>
      <c r="F22" s="24">
        <v>100</v>
      </c>
      <c r="G22" s="4">
        <f t="shared" si="0"/>
        <v>0.13</v>
      </c>
      <c r="H22" s="18" t="s">
        <v>30</v>
      </c>
    </row>
    <row r="23" spans="1:8" ht="74.25" customHeight="1" x14ac:dyDescent="0.35">
      <c r="A23" s="21" t="s">
        <v>122</v>
      </c>
      <c r="B23" s="37" t="s">
        <v>129</v>
      </c>
      <c r="C23" s="38"/>
      <c r="D23" s="22" t="s">
        <v>130</v>
      </c>
      <c r="E23" s="23">
        <v>22.98</v>
      </c>
      <c r="F23" s="24">
        <v>100</v>
      </c>
      <c r="G23" s="4">
        <f t="shared" si="0"/>
        <v>0.23</v>
      </c>
    </row>
    <row r="24" spans="1:8" ht="74.25" customHeight="1" x14ac:dyDescent="0.35">
      <c r="A24" s="21" t="s">
        <v>126</v>
      </c>
      <c r="B24" s="37" t="s">
        <v>43</v>
      </c>
      <c r="C24" s="38"/>
      <c r="D24" s="22" t="s">
        <v>131</v>
      </c>
      <c r="E24" s="23">
        <v>17.77</v>
      </c>
      <c r="F24" s="24">
        <v>100</v>
      </c>
      <c r="G24" s="4">
        <f t="shared" si="0"/>
        <v>0.18</v>
      </c>
    </row>
    <row r="25" spans="1:8" ht="74.25" customHeight="1" x14ac:dyDescent="0.35">
      <c r="A25" s="21" t="s">
        <v>126</v>
      </c>
      <c r="B25" s="37" t="s">
        <v>45</v>
      </c>
      <c r="C25" s="38"/>
      <c r="D25" s="22" t="s">
        <v>132</v>
      </c>
      <c r="E25" s="23">
        <v>13.07</v>
      </c>
      <c r="F25" s="24">
        <v>100</v>
      </c>
      <c r="G25" s="4">
        <f t="shared" si="0"/>
        <v>0.13</v>
      </c>
      <c r="H25" s="18" t="s">
        <v>30</v>
      </c>
    </row>
    <row r="26" spans="1:8" ht="74.25" customHeight="1" x14ac:dyDescent="0.35">
      <c r="A26" s="21" t="s">
        <v>133</v>
      </c>
      <c r="B26" s="37" t="s">
        <v>47</v>
      </c>
      <c r="C26" s="38"/>
      <c r="D26" s="22" t="s">
        <v>166</v>
      </c>
      <c r="E26" s="23">
        <v>23.24</v>
      </c>
      <c r="F26" s="24">
        <v>100</v>
      </c>
      <c r="G26" s="4">
        <f t="shared" si="0"/>
        <v>0.23</v>
      </c>
    </row>
    <row r="27" spans="1:8" ht="74.25" customHeight="1" x14ac:dyDescent="0.35">
      <c r="A27" s="21" t="s">
        <v>126</v>
      </c>
      <c r="B27" s="37" t="s">
        <v>48</v>
      </c>
      <c r="C27" s="38"/>
      <c r="D27" s="22" t="s">
        <v>134</v>
      </c>
      <c r="E27" s="23">
        <v>17.45</v>
      </c>
      <c r="F27" s="24">
        <v>100</v>
      </c>
      <c r="G27" s="4">
        <f t="shared" si="0"/>
        <v>0.17</v>
      </c>
    </row>
    <row r="28" spans="1:8" ht="74.25" customHeight="1" x14ac:dyDescent="0.35">
      <c r="A28" s="21" t="s">
        <v>133</v>
      </c>
      <c r="B28" s="37" t="s">
        <v>135</v>
      </c>
      <c r="C28" s="38"/>
      <c r="D28" s="22" t="s">
        <v>136</v>
      </c>
      <c r="E28" s="23">
        <v>16.03</v>
      </c>
      <c r="F28" s="24">
        <v>100</v>
      </c>
      <c r="G28" s="4">
        <f t="shared" si="0"/>
        <v>0.16</v>
      </c>
      <c r="H28" s="18" t="s">
        <v>30</v>
      </c>
    </row>
    <row r="29" spans="1:8" ht="74.25" customHeight="1" x14ac:dyDescent="0.35">
      <c r="A29" s="21" t="s">
        <v>133</v>
      </c>
      <c r="B29" s="37" t="s">
        <v>58</v>
      </c>
      <c r="C29" s="38"/>
      <c r="D29" s="22" t="s">
        <v>137</v>
      </c>
      <c r="E29" s="23">
        <v>18.47</v>
      </c>
      <c r="F29" s="24">
        <v>100</v>
      </c>
      <c r="G29" s="4">
        <f t="shared" si="0"/>
        <v>0.18</v>
      </c>
    </row>
    <row r="30" spans="1:8" ht="74.25" customHeight="1" x14ac:dyDescent="0.35">
      <c r="A30" s="21" t="s">
        <v>138</v>
      </c>
      <c r="B30" s="37" t="s">
        <v>139</v>
      </c>
      <c r="C30" s="38"/>
      <c r="D30" s="22" t="s">
        <v>172</v>
      </c>
      <c r="E30" s="23">
        <v>20.87</v>
      </c>
      <c r="F30" s="24">
        <v>100</v>
      </c>
      <c r="G30" s="4">
        <f t="shared" si="0"/>
        <v>0.21</v>
      </c>
    </row>
    <row r="31" spans="1:8" ht="74.25" customHeight="1" x14ac:dyDescent="0.35">
      <c r="A31" s="21" t="s">
        <v>140</v>
      </c>
      <c r="B31" s="37" t="s">
        <v>141</v>
      </c>
      <c r="C31" s="38"/>
      <c r="D31" s="22" t="s">
        <v>142</v>
      </c>
      <c r="E31" s="23">
        <v>19.75</v>
      </c>
      <c r="F31" s="24">
        <v>100</v>
      </c>
      <c r="G31" s="4">
        <f t="shared" si="0"/>
        <v>0.2</v>
      </c>
    </row>
    <row r="32" spans="1:8" ht="74.25" customHeight="1" x14ac:dyDescent="0.35">
      <c r="A32" s="21" t="s">
        <v>143</v>
      </c>
      <c r="B32" s="37" t="s">
        <v>144</v>
      </c>
      <c r="C32" s="38"/>
      <c r="D32" s="22" t="s">
        <v>145</v>
      </c>
      <c r="E32" s="23">
        <v>21.6</v>
      </c>
      <c r="F32" s="24">
        <v>100</v>
      </c>
      <c r="G32" s="4">
        <f t="shared" si="0"/>
        <v>0.22</v>
      </c>
    </row>
    <row r="33" spans="1:8" ht="74.25" customHeight="1" x14ac:dyDescent="0.35">
      <c r="A33" s="21" t="s">
        <v>126</v>
      </c>
      <c r="B33" s="37" t="s">
        <v>73</v>
      </c>
      <c r="C33" s="38"/>
      <c r="D33" s="22" t="s">
        <v>146</v>
      </c>
      <c r="E33" s="23">
        <v>21.6</v>
      </c>
      <c r="F33" s="24">
        <v>100</v>
      </c>
      <c r="G33" s="4">
        <f t="shared" si="0"/>
        <v>0.22</v>
      </c>
    </row>
    <row r="34" spans="1:8" ht="74.25" customHeight="1" x14ac:dyDescent="0.35">
      <c r="A34" s="21" t="s">
        <v>126</v>
      </c>
      <c r="B34" s="37" t="s">
        <v>75</v>
      </c>
      <c r="C34" s="38"/>
      <c r="D34" s="22" t="s">
        <v>147</v>
      </c>
      <c r="E34" s="23">
        <v>16.98</v>
      </c>
      <c r="F34" s="24">
        <v>100</v>
      </c>
      <c r="G34" s="4">
        <f t="shared" si="0"/>
        <v>0.17</v>
      </c>
      <c r="H34" s="18" t="s">
        <v>30</v>
      </c>
    </row>
    <row r="35" spans="1:8" ht="74.25" customHeight="1" x14ac:dyDescent="0.35">
      <c r="A35" s="21" t="s">
        <v>115</v>
      </c>
      <c r="B35" s="37" t="s">
        <v>51</v>
      </c>
      <c r="C35" s="38"/>
      <c r="D35" s="22" t="s">
        <v>148</v>
      </c>
      <c r="E35" s="23">
        <v>13.5</v>
      </c>
      <c r="F35" s="24">
        <v>100</v>
      </c>
      <c r="G35" s="4">
        <f t="shared" si="0"/>
        <v>0.14000000000000001</v>
      </c>
      <c r="H35" s="18" t="s">
        <v>30</v>
      </c>
    </row>
    <row r="36" spans="1:8" ht="74.25" customHeight="1" x14ac:dyDescent="0.35">
      <c r="A36" s="21" t="s">
        <v>110</v>
      </c>
      <c r="B36" s="37" t="s">
        <v>149</v>
      </c>
      <c r="C36" s="38"/>
      <c r="D36" s="22" t="s">
        <v>150</v>
      </c>
      <c r="E36" s="23">
        <v>21.2</v>
      </c>
      <c r="F36" s="24">
        <v>100</v>
      </c>
      <c r="G36" s="4">
        <f t="shared" si="0"/>
        <v>0.21</v>
      </c>
    </row>
    <row r="37" spans="1:8" ht="74.25" customHeight="1" x14ac:dyDescent="0.35">
      <c r="A37" s="21" t="s">
        <v>126</v>
      </c>
      <c r="B37" s="37" t="s">
        <v>77</v>
      </c>
      <c r="C37" s="38"/>
      <c r="D37" s="22" t="s">
        <v>151</v>
      </c>
      <c r="E37" s="23">
        <v>30.67</v>
      </c>
      <c r="F37" s="24">
        <v>100</v>
      </c>
      <c r="G37" s="4">
        <f t="shared" si="0"/>
        <v>0.31</v>
      </c>
    </row>
    <row r="38" spans="1:8" ht="74.25" customHeight="1" x14ac:dyDescent="0.35">
      <c r="A38" s="21" t="s">
        <v>112</v>
      </c>
      <c r="B38" s="37" t="s">
        <v>79</v>
      </c>
      <c r="C38" s="38"/>
      <c r="D38" s="22" t="s">
        <v>152</v>
      </c>
      <c r="E38" s="23">
        <v>16.12</v>
      </c>
      <c r="F38" s="24">
        <v>100</v>
      </c>
      <c r="G38" s="4">
        <f t="shared" si="0"/>
        <v>0.16</v>
      </c>
      <c r="H38" s="18" t="s">
        <v>30</v>
      </c>
    </row>
    <row r="39" spans="1:8" ht="74.25" customHeight="1" x14ac:dyDescent="0.35">
      <c r="A39" s="21" t="s">
        <v>126</v>
      </c>
      <c r="B39" s="37" t="s">
        <v>153</v>
      </c>
      <c r="C39" s="38"/>
      <c r="D39" s="22" t="s">
        <v>154</v>
      </c>
      <c r="E39" s="23">
        <v>11.34</v>
      </c>
      <c r="F39" s="24">
        <v>100</v>
      </c>
      <c r="G39" s="4">
        <f t="shared" si="0"/>
        <v>0.11</v>
      </c>
      <c r="H39" s="18" t="s">
        <v>30</v>
      </c>
    </row>
    <row r="40" spans="1:8" ht="74.25" customHeight="1" x14ac:dyDescent="0.35">
      <c r="A40" s="21" t="s">
        <v>155</v>
      </c>
      <c r="B40" s="37" t="s">
        <v>40</v>
      </c>
      <c r="C40" s="38"/>
      <c r="D40" s="22" t="s">
        <v>156</v>
      </c>
      <c r="E40" s="23">
        <v>21.37</v>
      </c>
      <c r="F40" s="24">
        <v>100</v>
      </c>
      <c r="G40" s="4">
        <f t="shared" si="0"/>
        <v>0.21</v>
      </c>
    </row>
    <row r="41" spans="1:8" ht="74.25" customHeight="1" x14ac:dyDescent="0.35">
      <c r="A41" s="21" t="s">
        <v>157</v>
      </c>
      <c r="B41" s="37" t="s">
        <v>158</v>
      </c>
      <c r="C41" s="38"/>
      <c r="D41" s="22" t="s">
        <v>159</v>
      </c>
      <c r="E41" s="23">
        <v>16.16</v>
      </c>
      <c r="F41" s="24">
        <v>100</v>
      </c>
      <c r="G41" s="4">
        <f t="shared" si="0"/>
        <v>0.16</v>
      </c>
      <c r="H41" s="18" t="s">
        <v>30</v>
      </c>
    </row>
    <row r="42" spans="1:8" ht="74.25" customHeight="1" x14ac:dyDescent="0.35">
      <c r="A42" s="21" t="s">
        <v>110</v>
      </c>
      <c r="B42" s="37" t="s">
        <v>63</v>
      </c>
      <c r="C42" s="38"/>
      <c r="D42" s="22" t="s">
        <v>160</v>
      </c>
      <c r="E42" s="23">
        <v>22.45</v>
      </c>
      <c r="F42" s="24">
        <v>100</v>
      </c>
      <c r="G42" s="4">
        <f t="shared" si="0"/>
        <v>0.22</v>
      </c>
    </row>
    <row r="43" spans="1:8" ht="74.25" customHeight="1" x14ac:dyDescent="0.35">
      <c r="A43" s="21" t="s">
        <v>161</v>
      </c>
      <c r="B43" s="37" t="s">
        <v>162</v>
      </c>
      <c r="C43" s="38"/>
      <c r="D43" s="22" t="s">
        <v>163</v>
      </c>
      <c r="E43" s="23">
        <v>14.97</v>
      </c>
      <c r="F43" s="24">
        <v>100</v>
      </c>
      <c r="G43" s="4">
        <f t="shared" si="0"/>
        <v>0.15</v>
      </c>
      <c r="H43" s="18" t="s">
        <v>30</v>
      </c>
    </row>
    <row r="44" spans="1:8" ht="18" customHeight="1" x14ac:dyDescent="0.35">
      <c r="A44" s="52" t="s">
        <v>26</v>
      </c>
      <c r="B44" s="50"/>
      <c r="C44" s="50"/>
      <c r="D44" s="50"/>
      <c r="E44" s="50"/>
      <c r="F44" s="51"/>
      <c r="G44" s="6">
        <f>MIN(G20:G21,G23,G26,G37)</f>
        <v>0.23</v>
      </c>
    </row>
    <row r="45" spans="1:8" ht="32.25" customHeight="1" x14ac:dyDescent="0.35">
      <c r="A45" s="49" t="s">
        <v>29</v>
      </c>
      <c r="B45" s="50"/>
      <c r="C45" s="50"/>
      <c r="D45" s="50"/>
      <c r="E45" s="50"/>
      <c r="F45" s="50"/>
      <c r="G45" s="51"/>
    </row>
    <row r="46" spans="1:8" ht="24" customHeight="1" x14ac:dyDescent="0.35">
      <c r="A46" s="52" t="s">
        <v>4</v>
      </c>
      <c r="B46" s="50"/>
      <c r="C46" s="50"/>
      <c r="D46" s="50"/>
      <c r="E46" s="50"/>
      <c r="F46" s="50"/>
      <c r="G46" s="51"/>
    </row>
    <row r="47" spans="1:8" ht="21.6" customHeight="1" x14ac:dyDescent="0.35">
      <c r="A47" s="52" t="s">
        <v>3</v>
      </c>
      <c r="B47" s="50"/>
      <c r="C47" s="50"/>
      <c r="D47" s="50"/>
      <c r="E47" s="50"/>
      <c r="F47" s="50"/>
      <c r="G47" s="51"/>
    </row>
    <row r="48" spans="1:8" s="12" customFormat="1" ht="91.5" customHeight="1" x14ac:dyDescent="0.35">
      <c r="A48" s="9" t="s">
        <v>1</v>
      </c>
      <c r="B48" s="53" t="s">
        <v>23</v>
      </c>
      <c r="C48" s="54"/>
      <c r="D48" s="55"/>
      <c r="E48" s="10" t="s">
        <v>100</v>
      </c>
      <c r="F48" s="10" t="s">
        <v>16</v>
      </c>
      <c r="G48" s="17" t="s">
        <v>101</v>
      </c>
      <c r="H48" s="19"/>
    </row>
    <row r="49" spans="1:8" s="12" customFormat="1" ht="60.75" customHeight="1" x14ac:dyDescent="0.35">
      <c r="A49" s="21" t="s">
        <v>174</v>
      </c>
      <c r="B49" s="59" t="s">
        <v>175</v>
      </c>
      <c r="C49" s="54"/>
      <c r="D49" s="60"/>
      <c r="E49" s="25">
        <v>1373</v>
      </c>
      <c r="F49" s="10">
        <v>6000</v>
      </c>
      <c r="G49" s="17">
        <f>ROUNDDOWN(E49/F49,2)</f>
        <v>0.22</v>
      </c>
      <c r="H49" s="19"/>
    </row>
    <row r="50" spans="1:8" s="12" customFormat="1" ht="66.75" customHeight="1" x14ac:dyDescent="0.35">
      <c r="A50" s="21" t="s">
        <v>174</v>
      </c>
      <c r="B50" s="59" t="s">
        <v>176</v>
      </c>
      <c r="C50" s="61"/>
      <c r="D50" s="62"/>
      <c r="E50" s="25">
        <v>1373</v>
      </c>
      <c r="F50" s="10">
        <v>6000</v>
      </c>
      <c r="G50" s="17">
        <f t="shared" ref="G50:G51" si="1">ROUNDDOWN(E50/F50,2)</f>
        <v>0.22</v>
      </c>
      <c r="H50" s="19"/>
    </row>
    <row r="51" spans="1:8" s="12" customFormat="1" ht="66.75" customHeight="1" x14ac:dyDescent="0.35">
      <c r="A51" s="21" t="s">
        <v>174</v>
      </c>
      <c r="B51" s="59" t="s">
        <v>177</v>
      </c>
      <c r="C51" s="61"/>
      <c r="D51" s="62"/>
      <c r="E51" s="25">
        <v>1373</v>
      </c>
      <c r="F51" s="10">
        <v>6000</v>
      </c>
      <c r="G51" s="17">
        <f t="shared" si="1"/>
        <v>0.22</v>
      </c>
      <c r="H51" s="19"/>
    </row>
    <row r="52" spans="1:8" s="12" customFormat="1" ht="21.75" customHeight="1" x14ac:dyDescent="0.35">
      <c r="A52" s="63"/>
      <c r="B52" s="64"/>
      <c r="C52" s="64"/>
      <c r="D52" s="64"/>
      <c r="E52" s="64"/>
      <c r="F52" s="64"/>
      <c r="G52" s="65"/>
      <c r="H52" s="19"/>
    </row>
    <row r="53" spans="1:8" s="12" customFormat="1" ht="20.25" customHeight="1" x14ac:dyDescent="0.35">
      <c r="A53" s="66" t="s">
        <v>22</v>
      </c>
      <c r="B53" s="66"/>
      <c r="C53" s="66"/>
      <c r="D53" s="66"/>
      <c r="E53" s="66"/>
      <c r="F53" s="66"/>
      <c r="G53" s="14">
        <f>MIN(G49:G51)</f>
        <v>0.22</v>
      </c>
      <c r="H53" s="19"/>
    </row>
    <row r="54" spans="1:8" ht="19.5" customHeight="1" x14ac:dyDescent="0.35">
      <c r="A54" s="67" t="s">
        <v>18</v>
      </c>
      <c r="B54" s="68"/>
      <c r="C54" s="68"/>
      <c r="D54" s="68"/>
      <c r="E54" s="68"/>
      <c r="F54" s="68"/>
      <c r="G54" s="69"/>
    </row>
    <row r="55" spans="1:8" ht="92.25" customHeight="1" x14ac:dyDescent="0.35">
      <c r="A55" s="9" t="s">
        <v>1</v>
      </c>
      <c r="B55" s="53" t="s">
        <v>0</v>
      </c>
      <c r="C55" s="54"/>
      <c r="D55" s="55"/>
      <c r="E55" s="10" t="s">
        <v>100</v>
      </c>
      <c r="F55" s="11" t="s">
        <v>16</v>
      </c>
      <c r="G55" s="17" t="s">
        <v>102</v>
      </c>
    </row>
    <row r="56" spans="1:8" ht="65.25" customHeight="1" x14ac:dyDescent="0.35">
      <c r="A56" s="21" t="s">
        <v>174</v>
      </c>
      <c r="B56" s="56" t="s">
        <v>181</v>
      </c>
      <c r="C56" s="57"/>
      <c r="D56" s="58"/>
      <c r="E56" s="8">
        <v>1477.04</v>
      </c>
      <c r="F56" s="13">
        <v>6000</v>
      </c>
      <c r="G56" s="4">
        <f>ROUNDDOWN(E56/F56,2)</f>
        <v>0.24</v>
      </c>
    </row>
    <row r="57" spans="1:8" ht="45" x14ac:dyDescent="0.35">
      <c r="A57" s="21" t="s">
        <v>174</v>
      </c>
      <c r="B57" s="56" t="s">
        <v>182</v>
      </c>
      <c r="C57" s="57"/>
      <c r="D57" s="58"/>
      <c r="E57" s="8">
        <v>1481.83</v>
      </c>
      <c r="F57" s="13">
        <v>6000</v>
      </c>
      <c r="G57" s="4">
        <f>ROUNDDOWN(E57/F57,2)</f>
        <v>0.24</v>
      </c>
    </row>
    <row r="58" spans="1:8" ht="63.75" customHeight="1" x14ac:dyDescent="0.35">
      <c r="A58" s="21" t="s">
        <v>174</v>
      </c>
      <c r="B58" s="56" t="s">
        <v>183</v>
      </c>
      <c r="C58" s="57"/>
      <c r="D58" s="58"/>
      <c r="E58" s="8">
        <v>1490.9</v>
      </c>
      <c r="F58" s="13">
        <v>6000</v>
      </c>
      <c r="G58" s="4">
        <f>ROUNDDOWN(E58/F58,2)</f>
        <v>0.24</v>
      </c>
    </row>
    <row r="59" spans="1:8" ht="19.5" customHeight="1" x14ac:dyDescent="0.35">
      <c r="A59" s="82" t="s">
        <v>20</v>
      </c>
      <c r="B59" s="83"/>
      <c r="C59" s="83"/>
      <c r="D59" s="83"/>
      <c r="E59" s="83"/>
      <c r="F59" s="84"/>
      <c r="G59" s="15">
        <f>MIN(G56:G58)</f>
        <v>0.24</v>
      </c>
    </row>
    <row r="60" spans="1:8" ht="19.5" customHeight="1" x14ac:dyDescent="0.35">
      <c r="A60" s="85" t="s">
        <v>21</v>
      </c>
      <c r="B60" s="86"/>
      <c r="C60" s="86"/>
      <c r="D60" s="86"/>
      <c r="E60" s="86"/>
      <c r="F60" s="87"/>
      <c r="G60" s="16">
        <f>MIN(G59,G53)</f>
        <v>0.22</v>
      </c>
    </row>
    <row r="61" spans="1:8" ht="22.15" customHeight="1" x14ac:dyDescent="0.35">
      <c r="A61" s="52" t="s">
        <v>2</v>
      </c>
      <c r="B61" s="50"/>
      <c r="C61" s="50"/>
      <c r="D61" s="50"/>
      <c r="E61" s="50"/>
      <c r="F61" s="50"/>
      <c r="G61" s="51"/>
    </row>
    <row r="62" spans="1:8" ht="93.75" customHeight="1" x14ac:dyDescent="0.35">
      <c r="A62" s="9" t="s">
        <v>1</v>
      </c>
      <c r="B62" s="53" t="s">
        <v>23</v>
      </c>
      <c r="C62" s="54"/>
      <c r="D62" s="55"/>
      <c r="E62" s="10" t="s">
        <v>100</v>
      </c>
      <c r="F62" s="10" t="s">
        <v>16</v>
      </c>
      <c r="G62" s="17" t="s">
        <v>101</v>
      </c>
    </row>
    <row r="63" spans="1:8" ht="36.75" customHeight="1" x14ac:dyDescent="0.35">
      <c r="A63" s="71" t="s">
        <v>97</v>
      </c>
      <c r="B63" s="54"/>
      <c r="C63" s="54"/>
      <c r="D63" s="54"/>
      <c r="E63" s="54"/>
      <c r="F63" s="54"/>
      <c r="G63" s="60"/>
    </row>
    <row r="64" spans="1:8" ht="31.5" customHeight="1" x14ac:dyDescent="0.35">
      <c r="A64" s="67" t="s">
        <v>19</v>
      </c>
      <c r="B64" s="68"/>
      <c r="C64" s="68"/>
      <c r="D64" s="68"/>
      <c r="E64" s="68"/>
      <c r="F64" s="68"/>
      <c r="G64" s="69"/>
    </row>
    <row r="65" spans="1:7" ht="49.5" customHeight="1" x14ac:dyDescent="0.35">
      <c r="A65" s="72" t="s">
        <v>17</v>
      </c>
      <c r="B65" s="72"/>
      <c r="C65" s="72"/>
      <c r="D65" s="72"/>
      <c r="E65" s="72"/>
      <c r="F65" s="72"/>
      <c r="G65" s="72"/>
    </row>
  </sheetData>
  <mergeCells count="70">
    <mergeCell ref="A1:G1"/>
    <mergeCell ref="A63:G63"/>
    <mergeCell ref="A64:G64"/>
    <mergeCell ref="A65:G65"/>
    <mergeCell ref="A3:E3"/>
    <mergeCell ref="A4:E4"/>
    <mergeCell ref="A5:E5"/>
    <mergeCell ref="F3:G3"/>
    <mergeCell ref="F4:G4"/>
    <mergeCell ref="F5:G5"/>
    <mergeCell ref="B20:C20"/>
    <mergeCell ref="B57:D57"/>
    <mergeCell ref="B58:D58"/>
    <mergeCell ref="A59:F59"/>
    <mergeCell ref="A60:F60"/>
    <mergeCell ref="A61:G61"/>
    <mergeCell ref="B62:D62"/>
    <mergeCell ref="B56:D56"/>
    <mergeCell ref="A46:G46"/>
    <mergeCell ref="A47:G47"/>
    <mergeCell ref="B48:D48"/>
    <mergeCell ref="B49:D49"/>
    <mergeCell ref="B50:D50"/>
    <mergeCell ref="B51:D51"/>
    <mergeCell ref="A52:G52"/>
    <mergeCell ref="A53:F53"/>
    <mergeCell ref="A54:G54"/>
    <mergeCell ref="B55:D55"/>
    <mergeCell ref="A45:G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4:F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A9:B9"/>
    <mergeCell ref="A10:B10"/>
    <mergeCell ref="A11:G11"/>
    <mergeCell ref="A12:G12"/>
    <mergeCell ref="B13:C13"/>
    <mergeCell ref="B14:C14"/>
    <mergeCell ref="B15:C15"/>
    <mergeCell ref="B16:C16"/>
    <mergeCell ref="B17:C17"/>
    <mergeCell ref="B18:C18"/>
    <mergeCell ref="B19:C19"/>
    <mergeCell ref="A8:G8"/>
    <mergeCell ref="A2:G2"/>
    <mergeCell ref="A6:E6"/>
    <mergeCell ref="F6:G6"/>
    <mergeCell ref="A7:E7"/>
    <mergeCell ref="F7:G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61"/>
  <sheetViews>
    <sheetView view="pageBreakPreview" zoomScale="80" zoomScaleNormal="85" zoomScaleSheetLayoutView="80" workbookViewId="0">
      <selection activeCell="K6" sqref="K6:K7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18"/>
    <col min="9" max="16384" width="9.140625" style="1"/>
  </cols>
  <sheetData>
    <row r="1" spans="1:8" ht="88.5" customHeight="1" x14ac:dyDescent="0.35">
      <c r="A1" s="70" t="s">
        <v>184</v>
      </c>
      <c r="B1" s="70"/>
      <c r="C1" s="70"/>
      <c r="D1" s="70"/>
      <c r="E1" s="70"/>
      <c r="F1" s="70"/>
      <c r="G1" s="70"/>
    </row>
    <row r="2" spans="1:8" x14ac:dyDescent="0.35">
      <c r="A2" s="29" t="s">
        <v>25</v>
      </c>
      <c r="B2" s="29"/>
      <c r="C2" s="29"/>
      <c r="D2" s="29"/>
      <c r="E2" s="29"/>
      <c r="F2" s="29"/>
      <c r="G2" s="29"/>
    </row>
    <row r="3" spans="1:8" ht="15" customHeight="1" x14ac:dyDescent="0.35">
      <c r="A3" s="30" t="s">
        <v>15</v>
      </c>
      <c r="B3" s="31"/>
      <c r="C3" s="31"/>
      <c r="D3" s="31"/>
      <c r="E3" s="32"/>
      <c r="F3" s="33">
        <v>45791</v>
      </c>
      <c r="G3" s="34"/>
    </row>
    <row r="4" spans="1:8" ht="15" customHeight="1" x14ac:dyDescent="0.35">
      <c r="A4" s="30" t="s">
        <v>27</v>
      </c>
      <c r="B4" s="31"/>
      <c r="C4" s="31"/>
      <c r="D4" s="31"/>
      <c r="E4" s="32"/>
      <c r="F4" s="35">
        <f>SUM(G7*D7)</f>
        <v>675000</v>
      </c>
      <c r="G4" s="36"/>
    </row>
    <row r="5" spans="1:8" ht="15" customHeight="1" x14ac:dyDescent="0.35">
      <c r="A5" s="26" t="s">
        <v>14</v>
      </c>
      <c r="B5" s="27"/>
      <c r="C5" s="27"/>
      <c r="D5" s="27"/>
      <c r="E5" s="27"/>
      <c r="F5" s="27"/>
      <c r="G5" s="28"/>
    </row>
    <row r="6" spans="1:8" ht="105" x14ac:dyDescent="0.35">
      <c r="A6" s="39" t="s">
        <v>13</v>
      </c>
      <c r="B6" s="40"/>
      <c r="C6" s="2" t="s">
        <v>12</v>
      </c>
      <c r="D6" s="2" t="s">
        <v>11</v>
      </c>
      <c r="E6" s="2" t="s">
        <v>10</v>
      </c>
      <c r="F6" s="2" t="s">
        <v>9</v>
      </c>
      <c r="G6" s="2" t="s">
        <v>8</v>
      </c>
    </row>
    <row r="7" spans="1:8" ht="45" customHeight="1" x14ac:dyDescent="0.35">
      <c r="A7" s="88" t="s">
        <v>92</v>
      </c>
      <c r="B7" s="89"/>
      <c r="C7" s="3" t="s">
        <v>28</v>
      </c>
      <c r="D7" s="20">
        <v>2500000</v>
      </c>
      <c r="E7" s="4">
        <f>MIN(G40)</f>
        <v>0.21</v>
      </c>
      <c r="F7" s="5">
        <v>0.16</v>
      </c>
      <c r="G7" s="6">
        <f>ROUND((E7+E7*F7)*1.1,2)</f>
        <v>0.27</v>
      </c>
    </row>
    <row r="8" spans="1:8" ht="19.5" customHeight="1" x14ac:dyDescent="0.35">
      <c r="A8" s="43" t="s">
        <v>7</v>
      </c>
      <c r="B8" s="43"/>
      <c r="C8" s="43"/>
      <c r="D8" s="43"/>
      <c r="E8" s="43"/>
      <c r="F8" s="43"/>
      <c r="G8" s="43"/>
    </row>
    <row r="9" spans="1:8" ht="19.5" customHeight="1" x14ac:dyDescent="0.35">
      <c r="A9" s="44" t="s">
        <v>6</v>
      </c>
      <c r="B9" s="45"/>
      <c r="C9" s="45"/>
      <c r="D9" s="45"/>
      <c r="E9" s="45"/>
      <c r="F9" s="45"/>
      <c r="G9" s="46"/>
    </row>
    <row r="10" spans="1:8" ht="84.75" customHeight="1" x14ac:dyDescent="0.35">
      <c r="A10" s="2" t="s">
        <v>1</v>
      </c>
      <c r="B10" s="47" t="s">
        <v>5</v>
      </c>
      <c r="C10" s="48"/>
      <c r="D10" s="7" t="s">
        <v>24</v>
      </c>
      <c r="E10" s="7" t="s">
        <v>98</v>
      </c>
      <c r="F10" s="7" t="s">
        <v>16</v>
      </c>
      <c r="G10" s="2" t="s">
        <v>99</v>
      </c>
    </row>
    <row r="11" spans="1:8" ht="78.75" customHeight="1" x14ac:dyDescent="0.35">
      <c r="A11" s="21" t="s">
        <v>81</v>
      </c>
      <c r="B11" s="37" t="s">
        <v>31</v>
      </c>
      <c r="C11" s="38"/>
      <c r="D11" s="22" t="s">
        <v>164</v>
      </c>
      <c r="E11" s="23">
        <v>21.58</v>
      </c>
      <c r="F11" s="24">
        <v>100</v>
      </c>
      <c r="G11" s="4">
        <f t="shared" ref="G11:G39" si="0">ROUND(E11/F11,2)</f>
        <v>0.22</v>
      </c>
    </row>
    <row r="12" spans="1:8" ht="67.5" customHeight="1" x14ac:dyDescent="0.35">
      <c r="A12" s="21" t="s">
        <v>32</v>
      </c>
      <c r="B12" s="37" t="s">
        <v>33</v>
      </c>
      <c r="C12" s="38"/>
      <c r="D12" s="22" t="s">
        <v>34</v>
      </c>
      <c r="E12" s="23">
        <v>24.16</v>
      </c>
      <c r="F12" s="24">
        <v>100</v>
      </c>
      <c r="G12" s="4">
        <f t="shared" si="0"/>
        <v>0.24</v>
      </c>
    </row>
    <row r="13" spans="1:8" ht="66" customHeight="1" x14ac:dyDescent="0.35">
      <c r="A13" s="21" t="s">
        <v>82</v>
      </c>
      <c r="B13" s="37" t="s">
        <v>83</v>
      </c>
      <c r="C13" s="38"/>
      <c r="D13" s="22" t="s">
        <v>84</v>
      </c>
      <c r="E13" s="23">
        <v>15.52</v>
      </c>
      <c r="F13" s="24">
        <v>100</v>
      </c>
      <c r="G13" s="4">
        <f t="shared" si="0"/>
        <v>0.16</v>
      </c>
      <c r="H13" s="18" t="s">
        <v>30</v>
      </c>
    </row>
    <row r="14" spans="1:8" ht="74.25" customHeight="1" x14ac:dyDescent="0.35">
      <c r="A14" s="21" t="s">
        <v>50</v>
      </c>
      <c r="B14" s="37" t="s">
        <v>35</v>
      </c>
      <c r="C14" s="38"/>
      <c r="D14" s="22" t="s">
        <v>85</v>
      </c>
      <c r="E14" s="23">
        <v>18.8</v>
      </c>
      <c r="F14" s="24">
        <v>100</v>
      </c>
      <c r="G14" s="4">
        <f t="shared" si="0"/>
        <v>0.19</v>
      </c>
    </row>
    <row r="15" spans="1:8" ht="74.25" customHeight="1" x14ac:dyDescent="0.35">
      <c r="A15" s="21" t="s">
        <v>57</v>
      </c>
      <c r="B15" s="37" t="s">
        <v>35</v>
      </c>
      <c r="C15" s="38"/>
      <c r="D15" s="22" t="s">
        <v>86</v>
      </c>
      <c r="E15" s="23">
        <v>23.12</v>
      </c>
      <c r="F15" s="24">
        <v>100</v>
      </c>
      <c r="G15" s="4">
        <f t="shared" si="0"/>
        <v>0.23</v>
      </c>
    </row>
    <row r="16" spans="1:8" ht="74.25" customHeight="1" x14ac:dyDescent="0.35">
      <c r="A16" s="21" t="s">
        <v>50</v>
      </c>
      <c r="B16" s="37" t="s">
        <v>36</v>
      </c>
      <c r="C16" s="38"/>
      <c r="D16" s="22" t="s">
        <v>37</v>
      </c>
      <c r="E16" s="23">
        <v>17.739999999999998</v>
      </c>
      <c r="F16" s="24">
        <v>100</v>
      </c>
      <c r="G16" s="4">
        <f t="shared" si="0"/>
        <v>0.18</v>
      </c>
    </row>
    <row r="17" spans="1:8" ht="74.25" customHeight="1" x14ac:dyDescent="0.35">
      <c r="A17" s="21" t="s">
        <v>93</v>
      </c>
      <c r="B17" s="37" t="s">
        <v>51</v>
      </c>
      <c r="C17" s="38"/>
      <c r="D17" s="22" t="s">
        <v>94</v>
      </c>
      <c r="E17" s="23">
        <v>15</v>
      </c>
      <c r="F17" s="24">
        <v>100</v>
      </c>
      <c r="G17" s="4">
        <f t="shared" si="0"/>
        <v>0.15</v>
      </c>
      <c r="H17" s="18" t="s">
        <v>30</v>
      </c>
    </row>
    <row r="18" spans="1:8" ht="74.25" customHeight="1" x14ac:dyDescent="0.35">
      <c r="A18" s="21" t="s">
        <v>32</v>
      </c>
      <c r="B18" s="37" t="s">
        <v>38</v>
      </c>
      <c r="C18" s="38"/>
      <c r="D18" s="22" t="s">
        <v>104</v>
      </c>
      <c r="E18" s="23">
        <v>22</v>
      </c>
      <c r="F18" s="24">
        <v>100</v>
      </c>
      <c r="G18" s="4">
        <f t="shared" si="0"/>
        <v>0.22</v>
      </c>
    </row>
    <row r="19" spans="1:8" ht="74.25" customHeight="1" x14ac:dyDescent="0.35">
      <c r="A19" s="21" t="s">
        <v>39</v>
      </c>
      <c r="B19" s="37" t="s">
        <v>40</v>
      </c>
      <c r="C19" s="38"/>
      <c r="D19" s="22" t="s">
        <v>41</v>
      </c>
      <c r="E19" s="23">
        <v>20.77</v>
      </c>
      <c r="F19" s="24">
        <v>100</v>
      </c>
      <c r="G19" s="4">
        <f t="shared" si="0"/>
        <v>0.21</v>
      </c>
    </row>
    <row r="20" spans="1:8" ht="74.25" customHeight="1" x14ac:dyDescent="0.35">
      <c r="A20" s="21" t="s">
        <v>42</v>
      </c>
      <c r="B20" s="37" t="s">
        <v>43</v>
      </c>
      <c r="C20" s="38"/>
      <c r="D20" s="22" t="s">
        <v>44</v>
      </c>
      <c r="E20" s="23">
        <v>15.42</v>
      </c>
      <c r="F20" s="24">
        <v>100</v>
      </c>
      <c r="G20" s="4">
        <f t="shared" si="0"/>
        <v>0.15</v>
      </c>
      <c r="H20" s="18" t="s">
        <v>30</v>
      </c>
    </row>
    <row r="21" spans="1:8" ht="74.25" customHeight="1" x14ac:dyDescent="0.35">
      <c r="A21" s="21" t="s">
        <v>42</v>
      </c>
      <c r="B21" s="37" t="s">
        <v>45</v>
      </c>
      <c r="C21" s="38"/>
      <c r="D21" s="22" t="s">
        <v>46</v>
      </c>
      <c r="E21" s="23">
        <v>11.77</v>
      </c>
      <c r="F21" s="24">
        <v>100</v>
      </c>
      <c r="G21" s="4">
        <f t="shared" si="0"/>
        <v>0.12</v>
      </c>
      <c r="H21" s="18" t="s">
        <v>30</v>
      </c>
    </row>
    <row r="22" spans="1:8" ht="74.25" customHeight="1" x14ac:dyDescent="0.35">
      <c r="A22" s="21" t="s">
        <v>50</v>
      </c>
      <c r="B22" s="37" t="s">
        <v>47</v>
      </c>
      <c r="C22" s="38"/>
      <c r="D22" s="22" t="s">
        <v>167</v>
      </c>
      <c r="E22" s="23">
        <v>21.17</v>
      </c>
      <c r="F22" s="24">
        <v>100</v>
      </c>
      <c r="G22" s="4">
        <f t="shared" si="0"/>
        <v>0.21</v>
      </c>
    </row>
    <row r="23" spans="1:8" ht="74.25" customHeight="1" x14ac:dyDescent="0.35">
      <c r="A23" s="21" t="s">
        <v>42</v>
      </c>
      <c r="B23" s="37" t="s">
        <v>48</v>
      </c>
      <c r="C23" s="38"/>
      <c r="D23" s="22" t="s">
        <v>49</v>
      </c>
      <c r="E23" s="23">
        <v>15.13</v>
      </c>
      <c r="F23" s="24">
        <v>100</v>
      </c>
      <c r="G23" s="4">
        <f t="shared" si="0"/>
        <v>0.15</v>
      </c>
      <c r="H23" s="18" t="s">
        <v>30</v>
      </c>
    </row>
    <row r="24" spans="1:8" ht="74.25" customHeight="1" x14ac:dyDescent="0.35">
      <c r="A24" s="21" t="s">
        <v>50</v>
      </c>
      <c r="B24" s="37" t="s">
        <v>51</v>
      </c>
      <c r="C24" s="38"/>
      <c r="D24" s="22" t="s">
        <v>52</v>
      </c>
      <c r="E24" s="23">
        <v>14.74</v>
      </c>
      <c r="F24" s="24">
        <v>100</v>
      </c>
      <c r="G24" s="4">
        <f t="shared" si="0"/>
        <v>0.15</v>
      </c>
      <c r="H24" s="18" t="s">
        <v>30</v>
      </c>
    </row>
    <row r="25" spans="1:8" ht="74.25" customHeight="1" x14ac:dyDescent="0.35">
      <c r="A25" s="21" t="s">
        <v>32</v>
      </c>
      <c r="B25" s="37" t="s">
        <v>53</v>
      </c>
      <c r="C25" s="38"/>
      <c r="D25" s="22" t="s">
        <v>54</v>
      </c>
      <c r="E25" s="23">
        <v>21</v>
      </c>
      <c r="F25" s="24">
        <v>100</v>
      </c>
      <c r="G25" s="4">
        <f t="shared" si="0"/>
        <v>0.21</v>
      </c>
    </row>
    <row r="26" spans="1:8" ht="74.25" customHeight="1" x14ac:dyDescent="0.35">
      <c r="A26" s="21" t="s">
        <v>55</v>
      </c>
      <c r="B26" s="37" t="s">
        <v>56</v>
      </c>
      <c r="C26" s="38"/>
      <c r="D26" s="22" t="s">
        <v>171</v>
      </c>
      <c r="E26" s="23">
        <v>16.55</v>
      </c>
      <c r="F26" s="24">
        <v>100</v>
      </c>
      <c r="G26" s="4">
        <f t="shared" si="0"/>
        <v>0.17</v>
      </c>
    </row>
    <row r="27" spans="1:8" ht="74.25" customHeight="1" x14ac:dyDescent="0.35">
      <c r="A27" s="21" t="s">
        <v>57</v>
      </c>
      <c r="B27" s="37" t="s">
        <v>58</v>
      </c>
      <c r="C27" s="38"/>
      <c r="D27" s="22" t="s">
        <v>59</v>
      </c>
      <c r="E27" s="23">
        <v>16.2</v>
      </c>
      <c r="F27" s="24">
        <v>100</v>
      </c>
      <c r="G27" s="4">
        <f t="shared" si="0"/>
        <v>0.16</v>
      </c>
      <c r="H27" s="18" t="s">
        <v>30</v>
      </c>
    </row>
    <row r="28" spans="1:8" ht="74.25" customHeight="1" x14ac:dyDescent="0.35">
      <c r="A28" s="21" t="s">
        <v>60</v>
      </c>
      <c r="B28" s="37" t="s">
        <v>61</v>
      </c>
      <c r="C28" s="38"/>
      <c r="D28" s="22" t="s">
        <v>62</v>
      </c>
      <c r="E28" s="23">
        <v>15.77</v>
      </c>
      <c r="F28" s="24">
        <v>100</v>
      </c>
      <c r="G28" s="4">
        <f t="shared" si="0"/>
        <v>0.16</v>
      </c>
      <c r="H28" s="18" t="s">
        <v>30</v>
      </c>
    </row>
    <row r="29" spans="1:8" ht="74.25" customHeight="1" x14ac:dyDescent="0.35">
      <c r="A29" s="21" t="s">
        <v>87</v>
      </c>
      <c r="B29" s="37" t="s">
        <v>88</v>
      </c>
      <c r="C29" s="38"/>
      <c r="D29" s="22" t="s">
        <v>89</v>
      </c>
      <c r="E29" s="23">
        <v>15.52</v>
      </c>
      <c r="F29" s="24">
        <v>100</v>
      </c>
      <c r="G29" s="4">
        <f t="shared" si="0"/>
        <v>0.16</v>
      </c>
      <c r="H29" s="18" t="s">
        <v>30</v>
      </c>
    </row>
    <row r="30" spans="1:8" ht="74.25" customHeight="1" x14ac:dyDescent="0.35">
      <c r="A30" s="21" t="s">
        <v>42</v>
      </c>
      <c r="B30" s="37" t="s">
        <v>63</v>
      </c>
      <c r="C30" s="38"/>
      <c r="D30" s="22" t="s">
        <v>64</v>
      </c>
      <c r="E30" s="23">
        <v>20.74</v>
      </c>
      <c r="F30" s="24">
        <v>100</v>
      </c>
      <c r="G30" s="4">
        <f t="shared" si="0"/>
        <v>0.21</v>
      </c>
    </row>
    <row r="31" spans="1:8" ht="74.25" customHeight="1" x14ac:dyDescent="0.35">
      <c r="A31" s="21" t="s">
        <v>65</v>
      </c>
      <c r="B31" s="37" t="s">
        <v>66</v>
      </c>
      <c r="C31" s="38"/>
      <c r="D31" s="22" t="s">
        <v>67</v>
      </c>
      <c r="E31" s="23">
        <v>20.52</v>
      </c>
      <c r="F31" s="24">
        <v>100</v>
      </c>
      <c r="G31" s="4">
        <f t="shared" si="0"/>
        <v>0.21</v>
      </c>
    </row>
    <row r="32" spans="1:8" ht="74.25" customHeight="1" x14ac:dyDescent="0.35">
      <c r="A32" s="21" t="s">
        <v>90</v>
      </c>
      <c r="B32" s="37" t="s">
        <v>68</v>
      </c>
      <c r="C32" s="38"/>
      <c r="D32" s="22" t="s">
        <v>69</v>
      </c>
      <c r="E32" s="23">
        <v>20.309999999999999</v>
      </c>
      <c r="F32" s="24">
        <v>100</v>
      </c>
      <c r="G32" s="4">
        <f t="shared" si="0"/>
        <v>0.2</v>
      </c>
    </row>
    <row r="33" spans="1:8" ht="74.25" customHeight="1" x14ac:dyDescent="0.35">
      <c r="A33" s="21" t="s">
        <v>42</v>
      </c>
      <c r="B33" s="37" t="s">
        <v>91</v>
      </c>
      <c r="C33" s="38"/>
      <c r="D33" s="22" t="s">
        <v>173</v>
      </c>
      <c r="E33" s="23">
        <v>21.43</v>
      </c>
      <c r="F33" s="24">
        <v>100</v>
      </c>
      <c r="G33" s="4">
        <f t="shared" si="0"/>
        <v>0.21</v>
      </c>
    </row>
    <row r="34" spans="1:8" ht="74.25" customHeight="1" x14ac:dyDescent="0.35">
      <c r="A34" s="21" t="s">
        <v>70</v>
      </c>
      <c r="B34" s="37" t="s">
        <v>71</v>
      </c>
      <c r="C34" s="38"/>
      <c r="D34" s="22" t="s">
        <v>72</v>
      </c>
      <c r="E34" s="23">
        <v>17.190000000000001</v>
      </c>
      <c r="F34" s="24">
        <v>100</v>
      </c>
      <c r="G34" s="4">
        <f t="shared" si="0"/>
        <v>0.17</v>
      </c>
      <c r="H34" s="18" t="s">
        <v>30</v>
      </c>
    </row>
    <row r="35" spans="1:8" ht="74.25" customHeight="1" x14ac:dyDescent="0.35">
      <c r="A35" s="21" t="s">
        <v>42</v>
      </c>
      <c r="B35" s="37" t="s">
        <v>73</v>
      </c>
      <c r="C35" s="38"/>
      <c r="D35" s="22" t="s">
        <v>74</v>
      </c>
      <c r="E35" s="23">
        <v>19.93</v>
      </c>
      <c r="F35" s="24">
        <v>100</v>
      </c>
      <c r="G35" s="4">
        <f t="shared" si="0"/>
        <v>0.2</v>
      </c>
    </row>
    <row r="36" spans="1:8" ht="74.25" customHeight="1" x14ac:dyDescent="0.35">
      <c r="A36" s="21" t="s">
        <v>42</v>
      </c>
      <c r="B36" s="37" t="s">
        <v>75</v>
      </c>
      <c r="C36" s="38"/>
      <c r="D36" s="22" t="s">
        <v>76</v>
      </c>
      <c r="E36" s="23">
        <v>15.34</v>
      </c>
      <c r="F36" s="24">
        <v>100</v>
      </c>
      <c r="G36" s="4">
        <f t="shared" si="0"/>
        <v>0.15</v>
      </c>
      <c r="H36" s="18" t="s">
        <v>30</v>
      </c>
    </row>
    <row r="37" spans="1:8" ht="74.25" customHeight="1" x14ac:dyDescent="0.35">
      <c r="A37" s="21" t="s">
        <v>42</v>
      </c>
      <c r="B37" s="37" t="s">
        <v>77</v>
      </c>
      <c r="C37" s="38"/>
      <c r="D37" s="22" t="s">
        <v>78</v>
      </c>
      <c r="E37" s="23">
        <v>29.27</v>
      </c>
      <c r="F37" s="24">
        <v>100</v>
      </c>
      <c r="G37" s="4">
        <f t="shared" si="0"/>
        <v>0.28999999999999998</v>
      </c>
    </row>
    <row r="38" spans="1:8" ht="74.25" customHeight="1" x14ac:dyDescent="0.35">
      <c r="A38" s="21" t="s">
        <v>32</v>
      </c>
      <c r="B38" s="37" t="s">
        <v>79</v>
      </c>
      <c r="C38" s="38"/>
      <c r="D38" s="22" t="s">
        <v>80</v>
      </c>
      <c r="E38" s="23">
        <v>22.33</v>
      </c>
      <c r="F38" s="24">
        <v>100</v>
      </c>
      <c r="G38" s="4">
        <f t="shared" si="0"/>
        <v>0.22</v>
      </c>
    </row>
    <row r="39" spans="1:8" ht="74.25" customHeight="1" x14ac:dyDescent="0.35">
      <c r="A39" s="21" t="s">
        <v>57</v>
      </c>
      <c r="B39" s="37" t="s">
        <v>96</v>
      </c>
      <c r="C39" s="38"/>
      <c r="D39" s="22" t="s">
        <v>95</v>
      </c>
      <c r="E39" s="23">
        <v>16.690000000000001</v>
      </c>
      <c r="F39" s="24">
        <v>100</v>
      </c>
      <c r="G39" s="4">
        <f t="shared" si="0"/>
        <v>0.17</v>
      </c>
      <c r="H39" s="18" t="s">
        <v>30</v>
      </c>
    </row>
    <row r="40" spans="1:8" ht="18" customHeight="1" x14ac:dyDescent="0.35">
      <c r="A40" s="52" t="s">
        <v>26</v>
      </c>
      <c r="B40" s="50"/>
      <c r="C40" s="50"/>
      <c r="D40" s="50"/>
      <c r="E40" s="50"/>
      <c r="F40" s="51"/>
      <c r="G40" s="6">
        <f>MIN(G11:G12,G15,G18:G19,G22,G25,G30:G31,G33,G37:G38)</f>
        <v>0.21</v>
      </c>
    </row>
    <row r="41" spans="1:8" ht="32.25" customHeight="1" x14ac:dyDescent="0.35">
      <c r="A41" s="49" t="s">
        <v>29</v>
      </c>
      <c r="B41" s="50"/>
      <c r="C41" s="50"/>
      <c r="D41" s="50"/>
      <c r="E41" s="50"/>
      <c r="F41" s="50"/>
      <c r="G41" s="51"/>
    </row>
    <row r="42" spans="1:8" ht="24" customHeight="1" x14ac:dyDescent="0.35">
      <c r="A42" s="52" t="s">
        <v>4</v>
      </c>
      <c r="B42" s="50"/>
      <c r="C42" s="50"/>
      <c r="D42" s="50"/>
      <c r="E42" s="50"/>
      <c r="F42" s="50"/>
      <c r="G42" s="51"/>
    </row>
    <row r="43" spans="1:8" ht="21.6" customHeight="1" x14ac:dyDescent="0.35">
      <c r="A43" s="52" t="s">
        <v>3</v>
      </c>
      <c r="B43" s="50"/>
      <c r="C43" s="50"/>
      <c r="D43" s="50"/>
      <c r="E43" s="50"/>
      <c r="F43" s="50"/>
      <c r="G43" s="51"/>
    </row>
    <row r="44" spans="1:8" s="12" customFormat="1" ht="91.5" customHeight="1" x14ac:dyDescent="0.35">
      <c r="A44" s="9" t="s">
        <v>1</v>
      </c>
      <c r="B44" s="53" t="s">
        <v>23</v>
      </c>
      <c r="C44" s="54"/>
      <c r="D44" s="55"/>
      <c r="E44" s="10" t="s">
        <v>100</v>
      </c>
      <c r="F44" s="10" t="s">
        <v>16</v>
      </c>
      <c r="G44" s="17" t="s">
        <v>101</v>
      </c>
      <c r="H44" s="19"/>
    </row>
    <row r="45" spans="1:8" s="12" customFormat="1" ht="60.75" customHeight="1" x14ac:dyDescent="0.35">
      <c r="A45" s="9" t="s">
        <v>106</v>
      </c>
      <c r="B45" s="90" t="s">
        <v>178</v>
      </c>
      <c r="C45" s="91"/>
      <c r="D45" s="92"/>
      <c r="E45" s="10">
        <v>19.28</v>
      </c>
      <c r="F45" s="10">
        <v>100</v>
      </c>
      <c r="G45" s="17">
        <f>ROUNDDOWN(E45/F45,2)</f>
        <v>0.19</v>
      </c>
      <c r="H45" s="19"/>
    </row>
    <row r="46" spans="1:8" s="12" customFormat="1" ht="66.75" customHeight="1" x14ac:dyDescent="0.35">
      <c r="A46" s="21" t="s">
        <v>105</v>
      </c>
      <c r="B46" s="90" t="s">
        <v>179</v>
      </c>
      <c r="C46" s="93"/>
      <c r="D46" s="94"/>
      <c r="E46" s="25">
        <v>20.52</v>
      </c>
      <c r="F46" s="10">
        <v>100</v>
      </c>
      <c r="G46" s="17">
        <f t="shared" ref="G46:G47" si="1">ROUNDDOWN(E46/F46,2)</f>
        <v>0.2</v>
      </c>
      <c r="H46" s="19"/>
    </row>
    <row r="47" spans="1:8" s="12" customFormat="1" ht="66.75" customHeight="1" x14ac:dyDescent="0.35">
      <c r="A47" s="9" t="s">
        <v>103</v>
      </c>
      <c r="B47" s="90" t="s">
        <v>180</v>
      </c>
      <c r="C47" s="93"/>
      <c r="D47" s="94"/>
      <c r="E47" s="10">
        <v>19.28</v>
      </c>
      <c r="F47" s="10">
        <v>100</v>
      </c>
      <c r="G47" s="17">
        <f t="shared" si="1"/>
        <v>0.19</v>
      </c>
      <c r="H47" s="19"/>
    </row>
    <row r="48" spans="1:8" s="12" customFormat="1" ht="21.75" customHeight="1" x14ac:dyDescent="0.35">
      <c r="A48" s="63"/>
      <c r="B48" s="64"/>
      <c r="C48" s="64"/>
      <c r="D48" s="64"/>
      <c r="E48" s="64"/>
      <c r="F48" s="64"/>
      <c r="G48" s="65"/>
      <c r="H48" s="19"/>
    </row>
    <row r="49" spans="1:8" s="12" customFormat="1" ht="20.25" customHeight="1" x14ac:dyDescent="0.35">
      <c r="A49" s="66" t="s">
        <v>22</v>
      </c>
      <c r="B49" s="66"/>
      <c r="C49" s="66"/>
      <c r="D49" s="66"/>
      <c r="E49" s="66"/>
      <c r="F49" s="66"/>
      <c r="G49" s="14">
        <f>MIN(G45:G47)</f>
        <v>0.19</v>
      </c>
      <c r="H49" s="19"/>
    </row>
    <row r="50" spans="1:8" ht="19.5" customHeight="1" x14ac:dyDescent="0.35">
      <c r="A50" s="67" t="s">
        <v>18</v>
      </c>
      <c r="B50" s="68"/>
      <c r="C50" s="68"/>
      <c r="D50" s="68"/>
      <c r="E50" s="68"/>
      <c r="F50" s="68"/>
      <c r="G50" s="69"/>
    </row>
    <row r="51" spans="1:8" ht="92.25" customHeight="1" x14ac:dyDescent="0.35">
      <c r="A51" s="9" t="s">
        <v>1</v>
      </c>
      <c r="B51" s="53" t="s">
        <v>0</v>
      </c>
      <c r="C51" s="54"/>
      <c r="D51" s="55"/>
      <c r="E51" s="10" t="s">
        <v>100</v>
      </c>
      <c r="F51" s="11" t="s">
        <v>16</v>
      </c>
      <c r="G51" s="17" t="s">
        <v>102</v>
      </c>
    </row>
    <row r="52" spans="1:8" ht="65.25" customHeight="1" x14ac:dyDescent="0.35">
      <c r="A52" s="21" t="s">
        <v>105</v>
      </c>
      <c r="B52" s="56" t="s">
        <v>181</v>
      </c>
      <c r="C52" s="57"/>
      <c r="D52" s="58"/>
      <c r="E52" s="8">
        <v>23.89</v>
      </c>
      <c r="F52" s="13">
        <v>100</v>
      </c>
      <c r="G52" s="4">
        <f>ROUNDDOWN(E52/F52,2)</f>
        <v>0.23</v>
      </c>
    </row>
    <row r="53" spans="1:8" ht="45" x14ac:dyDescent="0.35">
      <c r="A53" s="21" t="s">
        <v>105</v>
      </c>
      <c r="B53" s="56" t="s">
        <v>182</v>
      </c>
      <c r="C53" s="57"/>
      <c r="D53" s="58"/>
      <c r="E53" s="8">
        <v>23.97</v>
      </c>
      <c r="F53" s="13">
        <v>100</v>
      </c>
      <c r="G53" s="4">
        <f>ROUNDDOWN(E53/F53,2)</f>
        <v>0.23</v>
      </c>
    </row>
    <row r="54" spans="1:8" ht="63.75" customHeight="1" x14ac:dyDescent="0.35">
      <c r="A54" s="21" t="s">
        <v>105</v>
      </c>
      <c r="B54" s="56" t="s">
        <v>183</v>
      </c>
      <c r="C54" s="57"/>
      <c r="D54" s="58"/>
      <c r="E54" s="8">
        <v>23.92</v>
      </c>
      <c r="F54" s="13">
        <v>100</v>
      </c>
      <c r="G54" s="4">
        <f>ROUNDDOWN(E54/F54,2)</f>
        <v>0.23</v>
      </c>
    </row>
    <row r="55" spans="1:8" ht="19.5" customHeight="1" x14ac:dyDescent="0.35">
      <c r="A55" s="82" t="s">
        <v>20</v>
      </c>
      <c r="B55" s="83"/>
      <c r="C55" s="83"/>
      <c r="D55" s="83"/>
      <c r="E55" s="83"/>
      <c r="F55" s="84"/>
      <c r="G55" s="15">
        <f>MIN(G52:G54)</f>
        <v>0.23</v>
      </c>
    </row>
    <row r="56" spans="1:8" ht="19.5" customHeight="1" x14ac:dyDescent="0.35">
      <c r="A56" s="85" t="s">
        <v>21</v>
      </c>
      <c r="B56" s="86"/>
      <c r="C56" s="86"/>
      <c r="D56" s="86"/>
      <c r="E56" s="86"/>
      <c r="F56" s="87"/>
      <c r="G56" s="16">
        <f>MIN(G55,G49)</f>
        <v>0.19</v>
      </c>
    </row>
    <row r="57" spans="1:8" ht="22.15" customHeight="1" x14ac:dyDescent="0.35">
      <c r="A57" s="52" t="s">
        <v>2</v>
      </c>
      <c r="B57" s="50"/>
      <c r="C57" s="50"/>
      <c r="D57" s="50"/>
      <c r="E57" s="50"/>
      <c r="F57" s="50"/>
      <c r="G57" s="51"/>
    </row>
    <row r="58" spans="1:8" ht="93.75" customHeight="1" x14ac:dyDescent="0.35">
      <c r="A58" s="9" t="s">
        <v>1</v>
      </c>
      <c r="B58" s="53" t="s">
        <v>23</v>
      </c>
      <c r="C58" s="54"/>
      <c r="D58" s="55"/>
      <c r="E58" s="10" t="s">
        <v>100</v>
      </c>
      <c r="F58" s="10" t="s">
        <v>16</v>
      </c>
      <c r="G58" s="17" t="s">
        <v>101</v>
      </c>
    </row>
    <row r="59" spans="1:8" ht="36.75" customHeight="1" x14ac:dyDescent="0.35">
      <c r="A59" s="71" t="s">
        <v>97</v>
      </c>
      <c r="B59" s="54"/>
      <c r="C59" s="54"/>
      <c r="D59" s="54"/>
      <c r="E59" s="54"/>
      <c r="F59" s="54"/>
      <c r="G59" s="60"/>
    </row>
    <row r="60" spans="1:8" ht="31.5" customHeight="1" x14ac:dyDescent="0.35">
      <c r="A60" s="67" t="s">
        <v>19</v>
      </c>
      <c r="B60" s="68"/>
      <c r="C60" s="68"/>
      <c r="D60" s="68"/>
      <c r="E60" s="68"/>
      <c r="F60" s="68"/>
      <c r="G60" s="69"/>
    </row>
    <row r="61" spans="1:8" ht="49.5" customHeight="1" x14ac:dyDescent="0.35">
      <c r="A61" s="72" t="s">
        <v>17</v>
      </c>
      <c r="B61" s="72"/>
      <c r="C61" s="72"/>
      <c r="D61" s="72"/>
      <c r="E61" s="72"/>
      <c r="F61" s="72"/>
      <c r="G61" s="72"/>
    </row>
  </sheetData>
  <mergeCells count="63">
    <mergeCell ref="A1:G1"/>
    <mergeCell ref="B54:D54"/>
    <mergeCell ref="A43:G43"/>
    <mergeCell ref="B44:D44"/>
    <mergeCell ref="A49:F49"/>
    <mergeCell ref="A50:G50"/>
    <mergeCell ref="B51:D51"/>
    <mergeCell ref="B52:D52"/>
    <mergeCell ref="A48:G48"/>
    <mergeCell ref="B53:D53"/>
    <mergeCell ref="B45:D45"/>
    <mergeCell ref="B46:D46"/>
    <mergeCell ref="B47:D47"/>
    <mergeCell ref="A42:G42"/>
    <mergeCell ref="A8:G8"/>
    <mergeCell ref="B10:C10"/>
    <mergeCell ref="A40:F40"/>
    <mergeCell ref="A41:G41"/>
    <mergeCell ref="B22:C22"/>
    <mergeCell ref="B24:C24"/>
    <mergeCell ref="B25:C25"/>
    <mergeCell ref="B26:C26"/>
    <mergeCell ref="B27:C27"/>
    <mergeCell ref="B34:C34"/>
    <mergeCell ref="B35:C35"/>
    <mergeCell ref="B39:C39"/>
    <mergeCell ref="B37:C37"/>
    <mergeCell ref="B38:C38"/>
    <mergeCell ref="A61:G61"/>
    <mergeCell ref="A60:G60"/>
    <mergeCell ref="A57:G57"/>
    <mergeCell ref="A55:F55"/>
    <mergeCell ref="A56:F56"/>
    <mergeCell ref="B58:D58"/>
    <mergeCell ref="A59:G59"/>
    <mergeCell ref="A6:B6"/>
    <mergeCell ref="A7:B7"/>
    <mergeCell ref="B17:C17"/>
    <mergeCell ref="B28:C28"/>
    <mergeCell ref="B29:C29"/>
    <mergeCell ref="B14:C14"/>
    <mergeCell ref="B12:C12"/>
    <mergeCell ref="B16:C16"/>
    <mergeCell ref="B18:C18"/>
    <mergeCell ref="B11:C11"/>
    <mergeCell ref="B15:C15"/>
    <mergeCell ref="B13:C13"/>
    <mergeCell ref="A2:G2"/>
    <mergeCell ref="A3:E3"/>
    <mergeCell ref="F3:G3"/>
    <mergeCell ref="B36:C36"/>
    <mergeCell ref="B19:C19"/>
    <mergeCell ref="A4:E4"/>
    <mergeCell ref="F4:G4"/>
    <mergeCell ref="B20:C20"/>
    <mergeCell ref="B21:C21"/>
    <mergeCell ref="B23:C23"/>
    <mergeCell ref="A9:G9"/>
    <mergeCell ref="A5:G5"/>
    <mergeCell ref="B30:C30"/>
    <mergeCell ref="B31:C31"/>
    <mergeCell ref="B32:C32"/>
    <mergeCell ref="B33:C3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ЭТАНОЛ 95% 100 мл</vt:lpstr>
      <vt:lpstr>ЭТАНОЛ 70% 100 мл</vt:lpstr>
      <vt:lpstr>'ЭТАНОЛ 70% 100 мл'!Область_печати</vt:lpstr>
      <vt:lpstr>'ЭТАНОЛ 95% 100 мл'!Область_печати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Мухатинов</cp:lastModifiedBy>
  <cp:lastPrinted>2022-05-20T03:24:54Z</cp:lastPrinted>
  <dcterms:created xsi:type="dcterms:W3CDTF">2018-04-09T06:40:37Z</dcterms:created>
  <dcterms:modified xsi:type="dcterms:W3CDTF">2025-05-14T13:43:02Z</dcterms:modified>
</cp:coreProperties>
</file>