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1.okvd.ru\share\zakupki\_Отдел закупок\000_ЗАКУПКИ 2024\00_в работе\Зонды\на отправку\"/>
    </mc:Choice>
  </mc:AlternateContent>
  <bookViews>
    <workbookView xWindow="0" yWindow="0" windowWidth="20730" windowHeight="9735"/>
  </bookViews>
  <sheets>
    <sheet name="ОНМЦК" sheetId="1" r:id="rId1"/>
  </sheets>
  <definedNames>
    <definedName name="_xlnm._FilterDatabase" localSheetId="0" hidden="1">ОНМЦК!$A$3:$L$15</definedName>
  </definedNames>
  <calcPr calcId="152511" refMode="R1C1"/>
</workbook>
</file>

<file path=xl/calcChain.xml><?xml version="1.0" encoding="utf-8"?>
<calcChain xmlns="http://schemas.openxmlformats.org/spreadsheetml/2006/main">
  <c r="K7" i="1" l="1"/>
  <c r="E7" i="1"/>
  <c r="E11" i="1"/>
  <c r="E10" i="1"/>
  <c r="E9" i="1"/>
  <c r="E8" i="1"/>
  <c r="L11" i="1" l="1"/>
  <c r="K11" i="1"/>
  <c r="G11" i="1" s="1"/>
  <c r="L10" i="1" l="1"/>
  <c r="L9" i="1"/>
  <c r="K10" i="1"/>
  <c r="G10" i="1" s="1"/>
  <c r="K9" i="1"/>
  <c r="G9" i="1" s="1"/>
  <c r="G7" i="1" l="1"/>
  <c r="K8" i="1" l="1"/>
  <c r="G8" i="1" s="1"/>
  <c r="L8" i="1" l="1"/>
  <c r="L7" i="1"/>
  <c r="E12" i="1"/>
</calcChain>
</file>

<file path=xl/sharedStrings.xml><?xml version="1.0" encoding="utf-8"?>
<sst xmlns="http://schemas.openxmlformats.org/spreadsheetml/2006/main" count="33" uniqueCount="28">
  <si>
    <t>Единица  измерения</t>
  </si>
  <si>
    <t>Количество</t>
  </si>
  <si>
    <t>Наименование товара</t>
  </si>
  <si>
    <t>№ п/п</t>
  </si>
  <si>
    <t>Источник №1</t>
  </si>
  <si>
    <t>Источник №2</t>
  </si>
  <si>
    <t>Начальная (максимальная) цена контракта</t>
  </si>
  <si>
    <t>Источник №3</t>
  </si>
  <si>
    <t>Коэффициент вариации, %</t>
  </si>
  <si>
    <t xml:space="preserve">Цена за единицу товара без НДС (рублей) </t>
  </si>
  <si>
    <t>Цена единицы медицинского изделия, рассчитанная в соответствии с Приказом 450н без НДС (рублей)</t>
  </si>
  <si>
    <t>Начальная (максимальная) цена по позиции с НДС (рублей)</t>
  </si>
  <si>
    <t>Оценка однородности совокупности значений цен, используемых в расчете НМЦК</t>
  </si>
  <si>
    <t>Цены для расчета НМЦК</t>
  </si>
  <si>
    <t xml:space="preserve">    Для определения начальной (максимальной) цены контракта применён метод сопоставимых рыночных цен (анализа рынка) 
в соответствии с частями 2 - 6 статьи 22 Федерального закона от 05.04.2013 № 44-ФЗ  "О контрактной системе в сфере закупок товаров, работ, услуг для обеспечения государственных и муниципальных нужд" и Приказом Министерства здравоохранения РФ от 15 мая 2020 г. № 450н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и начальной цены единицы товара, работы, услуги при осуществлении закупок медицинских изделий" (далее - Приказ 450н)</t>
  </si>
  <si>
    <t>Цена за единицу товара, средневзвешенная с НДС (рублей)</t>
  </si>
  <si>
    <t>Цена за единицу товара, используемая для расчета НМЦК с НДС (минимальная) (рублей)</t>
  </si>
  <si>
    <t xml:space="preserve">Дата подготовки обоснования начальной (максимальной) цены контракта (далее - НМЦК): </t>
  </si>
  <si>
    <t>шт</t>
  </si>
  <si>
    <t>Обоснование начальной (максимальной) цены контракта</t>
  </si>
  <si>
    <t xml:space="preserve">Зонд урогенитальный "Универсальный" стер. тип А </t>
  </si>
  <si>
    <t>Источник №1: Ответ на запрос заказчика, коммерческое предложение от  14.05.2024 №УГ-248</t>
  </si>
  <si>
    <t>Источник №2: Ответ на запрос заказчика, коммерческое предложение от  13.05.2024 № Т-3820</t>
  </si>
  <si>
    <t>Источник №3: Ответ на запрос заказчика, коммерческое предложение от  15.05.2024 №477</t>
  </si>
  <si>
    <t>Зонд урогенитальный тип В (ЛожкаФолькмана)</t>
  </si>
  <si>
    <t>Аппликатор/тампон общего назначения с абсорбирующим наконечником, одноразового использования</t>
  </si>
  <si>
    <t>Пинцет медицинский одноразовый стерильный</t>
  </si>
  <si>
    <t>Поставка медицинских изделий для медицинского применения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</si>
</sst>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,##0.00\ _₽"/>
    <numFmt numFmtId="165" formatCode="0.00_ ;[Red]\-0.00\ "/>
  </numFmts>
  <fonts count="1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Liberation Serif"/>
      <family val="1"/>
      <charset val="204"/>
    </font>
    <font>
      <b/>
      <sz val="11"/>
      <color indexed="8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indexed="8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5" fillId="0" borderId="0" xfId="0" applyFont="1"/>
    <xf numFmtId="164" fontId="5" fillId="0" borderId="1" xfId="0" applyNumberFormat="1" applyFont="1" applyFill="1" applyBorder="1" applyAlignment="1">
      <alignment horizontal="center" vertical="center" wrapText="1"/>
    </xf>
    <xf numFmtId="39" fontId="6" fillId="2" borderId="1" xfId="1" applyNumberFormat="1" applyFont="1" applyFill="1" applyBorder="1" applyAlignment="1">
      <alignment horizontal="center" vertical="center" wrapText="1"/>
    </xf>
    <xf numFmtId="9" fontId="5" fillId="0" borderId="0" xfId="2" applyFont="1"/>
    <xf numFmtId="165" fontId="1" fillId="0" borderId="0" xfId="0" applyNumberFormat="1" applyFont="1"/>
    <xf numFmtId="39" fontId="6" fillId="2" borderId="9" xfId="1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top" wrapText="1"/>
    </xf>
    <xf numFmtId="44" fontId="6" fillId="2" borderId="9" xfId="1" applyFont="1" applyFill="1" applyBorder="1" applyAlignment="1">
      <alignment horizontal="center" vertical="center" wrapText="1"/>
    </xf>
    <xf numFmtId="44" fontId="6" fillId="2" borderId="10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90" zoomScaleNormal="100" zoomScaleSheetLayoutView="90" workbookViewId="0">
      <selection activeCell="A4" sqref="A4:L4"/>
    </sheetView>
  </sheetViews>
  <sheetFormatPr defaultColWidth="9.140625" defaultRowHeight="15"/>
  <cols>
    <col min="1" max="1" width="4.85546875" style="4" customWidth="1"/>
    <col min="2" max="2" width="72.140625" style="4" customWidth="1"/>
    <col min="3" max="3" width="7.5703125" style="4" customWidth="1"/>
    <col min="4" max="4" width="4.7109375" style="4" customWidth="1"/>
    <col min="5" max="5" width="14.5703125" style="4" customWidth="1"/>
    <col min="6" max="6" width="18.28515625" style="4" customWidth="1"/>
    <col min="7" max="7" width="16" style="4" customWidth="1"/>
    <col min="8" max="8" width="11.5703125" style="4" customWidth="1"/>
    <col min="9" max="9" width="11.7109375" style="4" customWidth="1"/>
    <col min="10" max="10" width="11.5703125" style="4" customWidth="1"/>
    <col min="11" max="11" width="23.85546875" style="1" customWidth="1"/>
    <col min="12" max="12" width="12.42578125" style="1" customWidth="1"/>
    <col min="13" max="13" width="1.7109375" style="1" customWidth="1"/>
    <col min="14" max="16384" width="9.140625" style="1"/>
  </cols>
  <sheetData>
    <row r="1" spans="1:13" s="2" customFormat="1" ht="15.75" customHeight="1">
      <c r="A1" s="34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s="2" customFormat="1" ht="15.75" customHeight="1">
      <c r="A2" s="34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s="2" customFormat="1" ht="68.25" customHeight="1">
      <c r="A3" s="35" t="s">
        <v>14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3" s="2" customFormat="1" ht="12" customHeight="1">
      <c r="A4" s="36" t="s">
        <v>17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3" ht="41.25" customHeight="1">
      <c r="A5" s="31" t="s">
        <v>3</v>
      </c>
      <c r="B5" s="29" t="s">
        <v>2</v>
      </c>
      <c r="C5" s="27" t="s">
        <v>0</v>
      </c>
      <c r="D5" s="27" t="s">
        <v>1</v>
      </c>
      <c r="E5" s="32" t="s">
        <v>13</v>
      </c>
      <c r="F5" s="37"/>
      <c r="G5" s="33"/>
      <c r="H5" s="32" t="s">
        <v>9</v>
      </c>
      <c r="I5" s="37"/>
      <c r="J5" s="37"/>
      <c r="K5" s="32" t="s">
        <v>12</v>
      </c>
      <c r="L5" s="33"/>
    </row>
    <row r="6" spans="1:13" ht="112.5" customHeight="1" thickBot="1">
      <c r="A6" s="31"/>
      <c r="B6" s="30"/>
      <c r="C6" s="28"/>
      <c r="D6" s="28"/>
      <c r="E6" s="10" t="s">
        <v>11</v>
      </c>
      <c r="F6" s="11" t="s">
        <v>16</v>
      </c>
      <c r="G6" s="11" t="s">
        <v>15</v>
      </c>
      <c r="H6" s="12" t="s">
        <v>4</v>
      </c>
      <c r="I6" s="12" t="s">
        <v>5</v>
      </c>
      <c r="J6" s="12" t="s">
        <v>7</v>
      </c>
      <c r="K6" s="13" t="s">
        <v>10</v>
      </c>
      <c r="L6" s="13" t="s">
        <v>8</v>
      </c>
    </row>
    <row r="7" spans="1:13" ht="33" customHeight="1" thickBot="1">
      <c r="A7" s="15">
        <v>1</v>
      </c>
      <c r="B7" s="19" t="s">
        <v>24</v>
      </c>
      <c r="C7" s="17" t="s">
        <v>18</v>
      </c>
      <c r="D7" s="17">
        <v>3000</v>
      </c>
      <c r="E7" s="5">
        <f>F7*D7</f>
        <v>11760</v>
      </c>
      <c r="F7" s="5">
        <v>3.92</v>
      </c>
      <c r="G7" s="5">
        <f>ROUNDDOWN(K7*1.1,2)</f>
        <v>5.24</v>
      </c>
      <c r="H7" s="5">
        <v>3.92</v>
      </c>
      <c r="I7" s="5">
        <v>4.5</v>
      </c>
      <c r="J7" s="5">
        <v>5.9</v>
      </c>
      <c r="K7" s="5">
        <f>ROUNDDOWN(AVERAGE(H7:J7),2)</f>
        <v>4.7699999999999996</v>
      </c>
      <c r="L7" s="5">
        <f>(_xlfn.STDEV.S(H7:J7)/AVERAGE(H7:J7))*100</f>
        <v>21.324853659574288</v>
      </c>
      <c r="M7" s="8"/>
    </row>
    <row r="8" spans="1:13" ht="29.25" customHeight="1" thickBot="1">
      <c r="A8" s="15">
        <v>2</v>
      </c>
      <c r="B8" s="19" t="s">
        <v>20</v>
      </c>
      <c r="C8" s="17" t="s">
        <v>18</v>
      </c>
      <c r="D8" s="18">
        <v>4500</v>
      </c>
      <c r="E8" s="5">
        <f t="shared" ref="E8:E11" si="0">F8*D8</f>
        <v>14400</v>
      </c>
      <c r="F8" s="5">
        <v>3.2</v>
      </c>
      <c r="G8" s="5">
        <f>ROUNDDOWN(K8*1.1,2)</f>
        <v>4.76</v>
      </c>
      <c r="H8" s="5">
        <v>4.8099999999999996</v>
      </c>
      <c r="I8" s="5">
        <v>3.2</v>
      </c>
      <c r="J8" s="5">
        <v>5</v>
      </c>
      <c r="K8" s="5">
        <f>ROUNDDOWN(AVERAGE(H8:J8),2)</f>
        <v>4.33</v>
      </c>
      <c r="L8" s="5">
        <f>(_xlfn.STDEV.S(H8:J8)/AVERAGE(H8:J8))*100</f>
        <v>22.804512178571187</v>
      </c>
      <c r="M8" s="8"/>
    </row>
    <row r="9" spans="1:13" ht="30" customHeight="1" thickBot="1">
      <c r="A9" s="15">
        <v>3</v>
      </c>
      <c r="B9" s="20" t="s">
        <v>25</v>
      </c>
      <c r="C9" s="17" t="s">
        <v>18</v>
      </c>
      <c r="D9" s="18">
        <v>3000</v>
      </c>
      <c r="E9" s="5">
        <f t="shared" si="0"/>
        <v>14790</v>
      </c>
      <c r="F9" s="5">
        <v>4.93</v>
      </c>
      <c r="G9" s="5">
        <f t="shared" ref="G9:G11" si="1">ROUNDDOWN(K9*1.1,2)</f>
        <v>6.97</v>
      </c>
      <c r="H9" s="5">
        <v>4.93</v>
      </c>
      <c r="I9" s="5">
        <v>6.6</v>
      </c>
      <c r="J9" s="5">
        <v>7.5</v>
      </c>
      <c r="K9" s="5">
        <f>ROUNDDOWN(AVERAGE(H9:J9),2)</f>
        <v>6.34</v>
      </c>
      <c r="L9" s="5">
        <f>(_xlfn.STDEV.S(H9:J9)/AVERAGE(H9:J9))*100</f>
        <v>20.558328912308227</v>
      </c>
      <c r="M9" s="8"/>
    </row>
    <row r="10" spans="1:13" ht="27" customHeight="1" thickBot="1">
      <c r="A10" s="15">
        <v>4</v>
      </c>
      <c r="B10" s="20" t="s">
        <v>25</v>
      </c>
      <c r="C10" s="17" t="s">
        <v>18</v>
      </c>
      <c r="D10" s="18">
        <v>300</v>
      </c>
      <c r="E10" s="5">
        <f t="shared" si="0"/>
        <v>3780</v>
      </c>
      <c r="F10" s="5">
        <v>12.6</v>
      </c>
      <c r="G10" s="5">
        <f t="shared" si="1"/>
        <v>15.33</v>
      </c>
      <c r="H10" s="5">
        <v>14.44</v>
      </c>
      <c r="I10" s="5">
        <v>12.6</v>
      </c>
      <c r="J10" s="5">
        <v>14.8</v>
      </c>
      <c r="K10" s="5">
        <f>ROUNDDOWN(AVERAGE(H10:J10),2)</f>
        <v>13.94</v>
      </c>
      <c r="L10" s="5">
        <f>(_xlfn.STDEV.S(H10:J10)/AVERAGE(H10:J10))*100</f>
        <v>8.4612081440441678</v>
      </c>
      <c r="M10" s="8"/>
    </row>
    <row r="11" spans="1:13" ht="32.25" customHeight="1" thickBot="1">
      <c r="A11" s="15">
        <v>5</v>
      </c>
      <c r="B11" s="21" t="s">
        <v>26</v>
      </c>
      <c r="C11" s="17" t="s">
        <v>18</v>
      </c>
      <c r="D11" s="18">
        <v>1500</v>
      </c>
      <c r="E11" s="5">
        <f t="shared" si="0"/>
        <v>31500</v>
      </c>
      <c r="F11" s="5">
        <v>21</v>
      </c>
      <c r="G11" s="5">
        <f t="shared" si="1"/>
        <v>23.98</v>
      </c>
      <c r="H11" s="5">
        <v>22.6</v>
      </c>
      <c r="I11" s="5">
        <v>21</v>
      </c>
      <c r="J11" s="5">
        <v>21.8</v>
      </c>
      <c r="K11" s="5">
        <f t="shared" ref="K11" si="2">ROUNDDOWN(AVERAGE(H11:J11),2)</f>
        <v>21.8</v>
      </c>
      <c r="L11" s="5">
        <f t="shared" ref="L11" si="3">(_xlfn.STDEV.S(H11:J11)/AVERAGE(H11:J11))*100</f>
        <v>3.6697247706422047</v>
      </c>
      <c r="M11" s="8"/>
    </row>
    <row r="12" spans="1:13" ht="12.75" customHeight="1">
      <c r="A12" s="24" t="s">
        <v>6</v>
      </c>
      <c r="B12" s="25"/>
      <c r="C12" s="25"/>
      <c r="D12" s="26"/>
      <c r="E12" s="6">
        <f>SUM(E7:E11)</f>
        <v>76230</v>
      </c>
      <c r="F12" s="9"/>
      <c r="G12" s="22"/>
      <c r="H12" s="23"/>
      <c r="I12" s="23"/>
      <c r="J12" s="23"/>
      <c r="K12" s="23"/>
      <c r="L12" s="23"/>
    </row>
    <row r="13" spans="1:13" s="3" customFormat="1" ht="12.75" customHeight="1">
      <c r="A13" s="16" t="s">
        <v>21</v>
      </c>
      <c r="B13" s="16"/>
      <c r="C13" s="16"/>
      <c r="D13" s="16"/>
      <c r="E13" s="16"/>
      <c r="F13" s="14"/>
      <c r="G13" s="14"/>
      <c r="H13" s="14"/>
      <c r="I13" s="14"/>
      <c r="J13" s="14"/>
      <c r="K13" s="14"/>
      <c r="L13" s="14"/>
    </row>
    <row r="14" spans="1:13" s="3" customFormat="1" ht="11.25" customHeight="1">
      <c r="A14" s="16" t="s">
        <v>22</v>
      </c>
      <c r="B14" s="16"/>
      <c r="C14" s="16"/>
      <c r="D14" s="16"/>
      <c r="E14" s="16"/>
      <c r="F14" s="14"/>
      <c r="G14" s="14"/>
      <c r="H14" s="14"/>
      <c r="I14" s="14"/>
      <c r="J14" s="14"/>
      <c r="K14" s="14"/>
      <c r="L14" s="14"/>
    </row>
    <row r="15" spans="1:13" ht="11.25" customHeight="1">
      <c r="A15" s="16" t="s">
        <v>23</v>
      </c>
      <c r="B15" s="16"/>
      <c r="C15" s="16"/>
      <c r="D15" s="16"/>
      <c r="E15" s="16"/>
      <c r="F15" s="14"/>
      <c r="G15" s="14"/>
      <c r="H15" s="14"/>
      <c r="I15" s="14"/>
      <c r="J15" s="14"/>
      <c r="K15" s="14"/>
      <c r="L15" s="14"/>
    </row>
    <row r="16" spans="1:13">
      <c r="H16" s="7"/>
      <c r="I16" s="7"/>
    </row>
  </sheetData>
  <mergeCells count="13">
    <mergeCell ref="A1:L1"/>
    <mergeCell ref="A2:L2"/>
    <mergeCell ref="A3:L3"/>
    <mergeCell ref="A4:L4"/>
    <mergeCell ref="H5:J5"/>
    <mergeCell ref="E5:G5"/>
    <mergeCell ref="G12:L12"/>
    <mergeCell ref="A12:D12"/>
    <mergeCell ref="C5:C6"/>
    <mergeCell ref="B5:B6"/>
    <mergeCell ref="A5:A6"/>
    <mergeCell ref="D5:D6"/>
    <mergeCell ref="K5:L5"/>
  </mergeCells>
  <phoneticPr fontId="4" type="noConversion"/>
  <pageMargins left="0.25" right="0.25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ОНМЦК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nchln_key02</dc:creator>
  <cp:lastModifiedBy>Петрова Ксения Дмитриевна</cp:lastModifiedBy>
  <cp:lastPrinted>2024-05-16T08:46:41Z</cp:lastPrinted>
  <dcterms:created xsi:type="dcterms:W3CDTF">2014-06-16T13:17:11Z</dcterms:created>
  <dcterms:modified xsi:type="dcterms:W3CDTF">2024-06-07T07:03:24Z</dcterms:modified>
</cp:coreProperties>
</file>