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МКобас\"/>
    </mc:Choice>
  </mc:AlternateContent>
  <bookViews>
    <workbookView xWindow="-120" yWindow="-120" windowWidth="29040" windowHeight="15840"/>
  </bookViews>
  <sheets>
    <sheet name="НМЦК" sheetId="3" r:id="rId1"/>
  </sheets>
  <definedNames>
    <definedName name="_xlnm.Print_Area" localSheetId="0">НМЦК!$A$1:$N$36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3" l="1"/>
  <c r="L27" i="3" l="1"/>
  <c r="M27" i="3" s="1"/>
  <c r="N27" i="3" s="1"/>
  <c r="J27" i="3"/>
  <c r="I27" i="3"/>
  <c r="I19" i="3"/>
  <c r="J19" i="3"/>
  <c r="L19" i="3"/>
  <c r="M19" i="3" s="1"/>
  <c r="N19" i="3" s="1"/>
  <c r="I20" i="3"/>
  <c r="J20" i="3"/>
  <c r="L20" i="3"/>
  <c r="M20" i="3" s="1"/>
  <c r="N20" i="3" s="1"/>
  <c r="I21" i="3"/>
  <c r="J21" i="3"/>
  <c r="L21" i="3"/>
  <c r="M21" i="3" s="1"/>
  <c r="N21" i="3" s="1"/>
  <c r="I22" i="3"/>
  <c r="J22" i="3"/>
  <c r="L22" i="3"/>
  <c r="M22" i="3" s="1"/>
  <c r="N22" i="3" s="1"/>
  <c r="I23" i="3"/>
  <c r="J23" i="3"/>
  <c r="L23" i="3"/>
  <c r="M23" i="3" s="1"/>
  <c r="N23" i="3" s="1"/>
  <c r="I24" i="3"/>
  <c r="J24" i="3"/>
  <c r="L24" i="3"/>
  <c r="M24" i="3" s="1"/>
  <c r="N24" i="3" s="1"/>
  <c r="I25" i="3"/>
  <c r="J25" i="3"/>
  <c r="L25" i="3"/>
  <c r="M25" i="3" s="1"/>
  <c r="N25" i="3" s="1"/>
  <c r="I26" i="3"/>
  <c r="J26" i="3"/>
  <c r="L26" i="3"/>
  <c r="M26" i="3" s="1"/>
  <c r="N26" i="3" s="1"/>
  <c r="I11" i="3"/>
  <c r="J11" i="3"/>
  <c r="L11" i="3"/>
  <c r="M11" i="3" s="1"/>
  <c r="N11" i="3" s="1"/>
  <c r="I12" i="3"/>
  <c r="J12" i="3"/>
  <c r="L12" i="3"/>
  <c r="M12" i="3" s="1"/>
  <c r="N12" i="3" s="1"/>
  <c r="I13" i="3"/>
  <c r="J13" i="3"/>
  <c r="L13" i="3"/>
  <c r="M13" i="3" s="1"/>
  <c r="N13" i="3" s="1"/>
  <c r="I14" i="3"/>
  <c r="J14" i="3"/>
  <c r="L14" i="3"/>
  <c r="M14" i="3" s="1"/>
  <c r="N14" i="3" s="1"/>
  <c r="I15" i="3"/>
  <c r="J15" i="3"/>
  <c r="L15" i="3"/>
  <c r="M15" i="3" s="1"/>
  <c r="N15" i="3" s="1"/>
  <c r="K27" i="3" l="1"/>
  <c r="K15" i="3"/>
  <c r="K12" i="3"/>
  <c r="K19" i="3"/>
  <c r="K25" i="3"/>
  <c r="K23" i="3"/>
  <c r="K21" i="3"/>
  <c r="K14" i="3"/>
  <c r="K13" i="3"/>
  <c r="K11" i="3"/>
  <c r="K26" i="3"/>
  <c r="K24" i="3"/>
  <c r="K22" i="3"/>
  <c r="K20" i="3"/>
  <c r="L16" i="3"/>
  <c r="M16" i="3" s="1"/>
  <c r="N16" i="3" s="1"/>
  <c r="J16" i="3"/>
  <c r="I16" i="3"/>
  <c r="L10" i="3"/>
  <c r="M10" i="3" s="1"/>
  <c r="N10" i="3" s="1"/>
  <c r="J10" i="3"/>
  <c r="I10" i="3"/>
  <c r="L9" i="3"/>
  <c r="M9" i="3" s="1"/>
  <c r="N9" i="3" s="1"/>
  <c r="J9" i="3"/>
  <c r="I9" i="3"/>
  <c r="L8" i="3"/>
  <c r="M8" i="3" s="1"/>
  <c r="N8" i="3" s="1"/>
  <c r="J8" i="3"/>
  <c r="I8" i="3"/>
  <c r="K10" i="3" l="1"/>
  <c r="K8" i="3"/>
  <c r="K9" i="3"/>
  <c r="K16" i="3"/>
  <c r="L18" i="3"/>
  <c r="M18" i="3" s="1"/>
  <c r="N18" i="3" s="1"/>
  <c r="J18" i="3"/>
  <c r="I18" i="3"/>
  <c r="L17" i="3"/>
  <c r="J17" i="3"/>
  <c r="I17" i="3"/>
  <c r="L7" i="3"/>
  <c r="J7" i="3"/>
  <c r="I7" i="3"/>
  <c r="L6" i="3"/>
  <c r="J6" i="3"/>
  <c r="I6" i="3"/>
  <c r="L5" i="3"/>
  <c r="M5" i="3" s="1"/>
  <c r="N5" i="3" s="1"/>
  <c r="J5" i="3"/>
  <c r="I5" i="3"/>
  <c r="L4" i="3"/>
  <c r="M4" i="3" s="1"/>
  <c r="N4" i="3" s="1"/>
  <c r="J4" i="3"/>
  <c r="I4" i="3"/>
  <c r="M7" i="3" l="1"/>
  <c r="N7" i="3" s="1"/>
  <c r="M6" i="3"/>
  <c r="N6" i="3" s="1"/>
  <c r="M17" i="3"/>
  <c r="N17" i="3" s="1"/>
  <c r="K6" i="3"/>
  <c r="K7" i="3"/>
  <c r="K18" i="3"/>
  <c r="K17" i="3"/>
  <c r="K5" i="3"/>
  <c r="K4" i="3"/>
</calcChain>
</file>

<file path=xl/sharedStrings.xml><?xml version="1.0" encoding="utf-8"?>
<sst xmlns="http://schemas.openxmlformats.org/spreadsheetml/2006/main" count="92" uniqueCount="46">
  <si>
    <t>№</t>
  </si>
  <si>
    <t>Ед. изм</t>
  </si>
  <si>
    <t>Наименование предмета контракта</t>
  </si>
  <si>
    <t>Кол-во</t>
  </si>
  <si>
    <t>Коммерческие предложения (руб./ед.изм.)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</si>
  <si>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</si>
  <si>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</si>
  <si>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</si>
  <si>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(вниз) до сотых долей после запятой (руб.)</t>
  </si>
  <si>
    <t>Оценка однородности совокупности значений выявленных цен, используемых в расчете Н(М)ЦК</t>
  </si>
  <si>
    <r>
      <rPr>
        <b/>
        <sz val="10"/>
        <color indexed="8"/>
        <rFont val="Times New Roman"/>
        <family val="1"/>
        <charset val="204"/>
      </rPr>
      <t>Расчет Н(М)ЦК по формуле</t>
    </r>
    <r>
      <rPr>
        <sz val="10"/>
        <color indexed="8"/>
        <rFont val="Times New Roman"/>
        <family val="1"/>
        <charset val="204"/>
      </rPr>
      <t xml:space="preserve">       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</si>
  <si>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r>
      <t>Средняя арифметическая цена за единицу     &lt;</t>
    </r>
    <r>
      <rPr>
        <b/>
        <i/>
        <sz val="10"/>
        <color indexed="8"/>
        <rFont val="Times New Roman"/>
        <family val="1"/>
        <charset val="204"/>
      </rPr>
      <t>ц</t>
    </r>
    <r>
      <rPr>
        <b/>
        <sz val="10"/>
        <color indexed="8"/>
        <rFont val="Times New Roman"/>
        <family val="1"/>
        <charset val="204"/>
      </rPr>
      <t xml:space="preserve">&gt; </t>
    </r>
  </si>
  <si>
    <t>Н(М)ЦК,  определяемая методом сопоставимых рыночных цен (анализа рынка)*</t>
  </si>
  <si>
    <t>Описание</t>
  </si>
  <si>
    <t>Воздушный фильтр для анализатора Cobas b 221</t>
  </si>
  <si>
    <t>набор</t>
  </si>
  <si>
    <t>упак</t>
  </si>
  <si>
    <t>в соответствии с  Описанием объекта закупки</t>
  </si>
  <si>
    <t>Начальная (максимальная) цена контракта определена заказчиком в соответствии с Приказом Министерства здравоохранения РФ от 15 мая 2020 г. N 450н «Об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и начальной цены единицы товара, работы, услуги при осуществлении закупок медицинских изделий», исходя из анализа рынка предложений методом сопоставимых рыночных цен и в пределах средств, предусмотренных на данные цели.</t>
  </si>
  <si>
    <t>При использовании метода сопоставления рыночных цен заказчик установил начальную (максимальную) цену контракта на основании информации о рыночных ценах идентичных товаров, планируемых к закупкам.</t>
  </si>
  <si>
    <t>Цена контракта включает в себя все расходы на транспортировку, уплату таможенных пошлин, налогов, сборов (выплаченные или подлежащие выплате), страхование и иные расходы, связанные с поставкой товара.</t>
  </si>
  <si>
    <t>В результате проведенного расчета Н(М)ЦК единиц товара составила</t>
  </si>
  <si>
    <t>Количество поставляемых товаров не определено, закупка проводится по цене единицы продукции. Максимальная цена контракта составляет 999468  руб.  67 коп.</t>
  </si>
  <si>
    <t xml:space="preserve">Расчёт начальной (максимальной) цены контракта (Н(М)ЦК)
</t>
  </si>
  <si>
    <t xml:space="preserve">Натриевый микроэлектрод (Electrode Sodium (Na+))
</t>
  </si>
  <si>
    <t>шт</t>
  </si>
  <si>
    <t xml:space="preserve">Хлорный микроэлектрод (Chloride Electrode (CI-))
</t>
  </si>
  <si>
    <t>Реагенты S3 в контейнере (S3 Fluid Pack)</t>
  </si>
  <si>
    <t xml:space="preserve">Контрольный материал CBC-3D (L,N,H)   </t>
  </si>
  <si>
    <t xml:space="preserve">Раствор промывочный S1 (S1 Rinse Solution)
</t>
  </si>
  <si>
    <t xml:space="preserve">Реагенты S2 в контейнере (S2 Fluid Pack)
</t>
  </si>
  <si>
    <t>Подсчет клеток крови ИВД, контрольный материал</t>
  </si>
  <si>
    <t xml:space="preserve">Реагент для разведения
</t>
  </si>
  <si>
    <t xml:space="preserve">Подсчет клеток крови ИВД, реагент
</t>
  </si>
  <si>
    <t xml:space="preserve">Калибратор гемоглобина (Hb-Calibrator) 
</t>
  </si>
  <si>
    <t>Множественные аналиты газов крови ИВД, контрольный материал</t>
  </si>
  <si>
    <t xml:space="preserve">Набор для обслуживания Micros ES 60
</t>
  </si>
  <si>
    <t xml:space="preserve">Набор для обслуживания для анализатора Micros ES, "закрытая система"
</t>
  </si>
  <si>
    <t xml:space="preserve">Набор трубок для помпы для анализатора Cobas b 221 
</t>
  </si>
  <si>
    <t xml:space="preserve">Набор для трехлетней профилактики Cobas b 221  
</t>
  </si>
  <si>
    <t xml:space="preserve">Картридж Глюкоза/JIактат (GLU/LAC Cassette)
</t>
  </si>
  <si>
    <t xml:space="preserve">Референсный микроэлектрод (Ref. Electrode)
</t>
  </si>
  <si>
    <t xml:space="preserve">рН микроэлектрод (рН Electrode)
</t>
  </si>
  <si>
    <t xml:space="preserve">РС02 микроэлектрод (РС02 Electrode)
</t>
  </si>
  <si>
    <t xml:space="preserve">Реагент для промывания
</t>
  </si>
  <si>
    <t xml:space="preserve">Депротеинизатор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</si>
</sst>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2" fontId="7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7" fillId="0" borderId="6" xfId="0" applyFont="1" applyBorder="1" applyAlignment="1">
      <alignment horizontal="right"/>
    </xf>
    <xf numFmtId="0" fontId="11" fillId="0" borderId="9" xfId="0" applyFont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904875</xdr:colOff>
      <xdr:row>2</xdr:row>
      <xdr:rowOff>790575</xdr:rowOff>
    </xdr:from>
    <xdr:to>
      <xdr:col>9</xdr:col>
      <xdr:colOff>619125</xdr:colOff>
      <xdr:row>2</xdr:row>
      <xdr:rowOff>1285875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2000250"/>
          <a:ext cx="628650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152400</xdr:colOff>
      <xdr:row>2</xdr:row>
      <xdr:rowOff>1133475</xdr:rowOff>
    </xdr:from>
    <xdr:to>
      <xdr:col>10</xdr:col>
      <xdr:colOff>728345</xdr:colOff>
      <xdr:row>2</xdr:row>
      <xdr:rowOff>1437640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2343150"/>
          <a:ext cx="575945" cy="30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561975</xdr:colOff>
      <xdr:row>2</xdr:row>
      <xdr:rowOff>1285874</xdr:rowOff>
    </xdr:from>
    <xdr:to>
      <xdr:col>11</xdr:col>
      <xdr:colOff>2047875</xdr:colOff>
      <xdr:row>2</xdr:row>
      <xdr:rowOff>1600199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2495549"/>
          <a:ext cx="148590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view="pageBreakPreview" topLeftCell="A22" zoomScaleNormal="100" zoomScaleSheetLayoutView="100" workbookViewId="0">
      <selection activeCell="B25" sqref="B25"/>
    </sheetView>
  </sheetViews>
  <sheetFormatPr defaultColWidth="9.140625" defaultRowHeight="12.75" x14ac:dyDescent="0.2"/>
  <cols>
    <col min="1" max="1" width="5.42578125" style="13" customWidth="1"/>
    <col min="2" max="2" width="25.85546875" style="6" customWidth="1"/>
    <col min="3" max="3" width="19.7109375" style="6" customWidth="1"/>
    <col min="4" max="4" width="6.85546875" style="6" bestFit="1" customWidth="1"/>
    <col min="5" max="5" width="6.7109375" style="6" bestFit="1" customWidth="1"/>
    <col min="6" max="6" width="13.140625" style="6" customWidth="1"/>
    <col min="7" max="7" width="13.28515625" style="6" customWidth="1"/>
    <col min="8" max="8" width="12.42578125" style="6" bestFit="1" customWidth="1"/>
    <col min="9" max="9" width="13.7109375" style="6" customWidth="1"/>
    <col min="10" max="10" width="10.28515625" style="6" customWidth="1"/>
    <col min="11" max="11" width="13.42578125" style="6" bestFit="1" customWidth="1"/>
    <col min="12" max="12" width="33.85546875" style="6" customWidth="1"/>
    <col min="13" max="13" width="12" style="6" customWidth="1"/>
    <col min="14" max="14" width="9.42578125" style="6" customWidth="1"/>
    <col min="15" max="15" width="9.140625" style="6"/>
    <col min="16" max="16" width="9.28515625" style="6" bestFit="1" customWidth="1"/>
    <col min="17" max="16384" width="9.140625" style="6"/>
  </cols>
  <sheetData>
    <row r="1" spans="1:14" ht="27.75" customHeight="1" x14ac:dyDescent="0.2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0.75" customHeight="1" x14ac:dyDescent="0.2">
      <c r="A2" s="29" t="s">
        <v>0</v>
      </c>
      <c r="B2" s="29" t="s">
        <v>2</v>
      </c>
      <c r="C2" s="30" t="s">
        <v>13</v>
      </c>
      <c r="D2" s="30" t="s">
        <v>1</v>
      </c>
      <c r="E2" s="30" t="s">
        <v>3</v>
      </c>
      <c r="F2" s="26" t="s">
        <v>4</v>
      </c>
      <c r="G2" s="27"/>
      <c r="H2" s="27"/>
      <c r="I2" s="32" t="s">
        <v>9</v>
      </c>
      <c r="J2" s="32"/>
      <c r="K2" s="32"/>
      <c r="L2" s="25" t="s">
        <v>12</v>
      </c>
      <c r="M2" s="25"/>
      <c r="N2" s="25"/>
    </row>
    <row r="3" spans="1:14" ht="128.25" thickBot="1" x14ac:dyDescent="0.25">
      <c r="A3" s="29"/>
      <c r="B3" s="30"/>
      <c r="C3" s="31"/>
      <c r="D3" s="31"/>
      <c r="E3" s="31"/>
      <c r="F3" s="3">
        <v>1</v>
      </c>
      <c r="G3" s="3">
        <v>2</v>
      </c>
      <c r="H3" s="3">
        <v>3</v>
      </c>
      <c r="I3" s="4" t="s">
        <v>11</v>
      </c>
      <c r="J3" s="4" t="s">
        <v>5</v>
      </c>
      <c r="K3" s="1" t="s">
        <v>6</v>
      </c>
      <c r="L3" s="2" t="s">
        <v>10</v>
      </c>
      <c r="M3" s="4" t="s">
        <v>7</v>
      </c>
      <c r="N3" s="4" t="s">
        <v>8</v>
      </c>
    </row>
    <row r="4" spans="1:14" ht="57" customHeight="1" thickBot="1" x14ac:dyDescent="0.25">
      <c r="A4" s="7">
        <v>1</v>
      </c>
      <c r="B4" s="14" t="s">
        <v>24</v>
      </c>
      <c r="C4" s="9" t="s">
        <v>17</v>
      </c>
      <c r="D4" s="8" t="s">
        <v>25</v>
      </c>
      <c r="E4" s="8">
        <v>1</v>
      </c>
      <c r="F4" s="10">
        <v>29124</v>
      </c>
      <c r="G4" s="10">
        <v>30464</v>
      </c>
      <c r="H4" s="10">
        <v>30829</v>
      </c>
      <c r="I4" s="11">
        <f t="shared" ref="I4:I18" si="0">AVERAGE(F4:H4)</f>
        <v>30139</v>
      </c>
      <c r="J4" s="12">
        <f t="shared" ref="J4:J18" si="1">_xlfn.STDEV.P(F4:H4)</f>
        <v>733.01887197170208</v>
      </c>
      <c r="K4" s="12">
        <f t="shared" ref="K4:K18" si="2">J4/I4*100</f>
        <v>2.4321273830309633</v>
      </c>
      <c r="L4" s="11">
        <f t="shared" ref="L4:L18" si="3">((E4/3)*(SUM(F4:H4)))</f>
        <v>30139</v>
      </c>
      <c r="M4" s="11">
        <f t="shared" ref="M4:M18" si="4">L4/E4</f>
        <v>30139</v>
      </c>
      <c r="N4" s="11">
        <f t="shared" ref="N4:N18" si="5">ROUNDDOWN(M4,2)</f>
        <v>30139</v>
      </c>
    </row>
    <row r="5" spans="1:14" ht="48.6" customHeight="1" thickBot="1" x14ac:dyDescent="0.25">
      <c r="A5" s="7">
        <v>2</v>
      </c>
      <c r="B5" s="15" t="s">
        <v>26</v>
      </c>
      <c r="C5" s="9" t="s">
        <v>17</v>
      </c>
      <c r="D5" s="8" t="s">
        <v>25</v>
      </c>
      <c r="E5" s="8">
        <v>1</v>
      </c>
      <c r="F5" s="10">
        <v>30500</v>
      </c>
      <c r="G5" s="10">
        <v>31900</v>
      </c>
      <c r="H5" s="10">
        <v>32282</v>
      </c>
      <c r="I5" s="11">
        <f t="shared" si="0"/>
        <v>31560.666666666668</v>
      </c>
      <c r="J5" s="12">
        <f t="shared" si="1"/>
        <v>766.04670585777956</v>
      </c>
      <c r="K5" s="12">
        <f t="shared" si="2"/>
        <v>2.427219659041147</v>
      </c>
      <c r="L5" s="11">
        <f t="shared" si="3"/>
        <v>31560.666666666664</v>
      </c>
      <c r="M5" s="11">
        <f t="shared" si="4"/>
        <v>31560.666666666664</v>
      </c>
      <c r="N5" s="11">
        <f t="shared" si="5"/>
        <v>31560.66</v>
      </c>
    </row>
    <row r="6" spans="1:14" ht="49.9" customHeight="1" thickBot="1" x14ac:dyDescent="0.25">
      <c r="A6" s="7">
        <v>3</v>
      </c>
      <c r="B6" s="15" t="s">
        <v>43</v>
      </c>
      <c r="C6" s="9" t="s">
        <v>17</v>
      </c>
      <c r="D6" s="8" t="s">
        <v>25</v>
      </c>
      <c r="E6" s="8">
        <v>1</v>
      </c>
      <c r="F6" s="10">
        <v>75496</v>
      </c>
      <c r="G6" s="10">
        <v>78968</v>
      </c>
      <c r="H6" s="10">
        <v>79915</v>
      </c>
      <c r="I6" s="11">
        <f t="shared" si="0"/>
        <v>78126.333333333328</v>
      </c>
      <c r="J6" s="12">
        <f t="shared" si="1"/>
        <v>1899.6828390257383</v>
      </c>
      <c r="K6" s="12">
        <f t="shared" si="2"/>
        <v>2.4315525354563401</v>
      </c>
      <c r="L6" s="11">
        <f t="shared" si="3"/>
        <v>78126.333333333328</v>
      </c>
      <c r="M6" s="11">
        <f t="shared" si="4"/>
        <v>78126.333333333328</v>
      </c>
      <c r="N6" s="11">
        <f t="shared" si="5"/>
        <v>78126.33</v>
      </c>
    </row>
    <row r="7" spans="1:14" ht="54.6" customHeight="1" thickBot="1" x14ac:dyDescent="0.25">
      <c r="A7" s="7">
        <v>4</v>
      </c>
      <c r="B7" s="15" t="s">
        <v>42</v>
      </c>
      <c r="C7" s="9" t="s">
        <v>17</v>
      </c>
      <c r="D7" s="8" t="s">
        <v>25</v>
      </c>
      <c r="E7" s="8">
        <v>1</v>
      </c>
      <c r="F7" s="10">
        <v>28208</v>
      </c>
      <c r="G7" s="10">
        <v>29505</v>
      </c>
      <c r="H7" s="10">
        <v>29859</v>
      </c>
      <c r="I7" s="11">
        <f t="shared" si="0"/>
        <v>29190.666666666668</v>
      </c>
      <c r="J7" s="12">
        <f t="shared" si="1"/>
        <v>709.72028919067043</v>
      </c>
      <c r="K7" s="12">
        <f t="shared" si="2"/>
        <v>2.4313260717718119</v>
      </c>
      <c r="L7" s="11">
        <f t="shared" si="3"/>
        <v>29190.666666666664</v>
      </c>
      <c r="M7" s="11">
        <f t="shared" si="4"/>
        <v>29190.666666666664</v>
      </c>
      <c r="N7" s="11">
        <f t="shared" si="5"/>
        <v>29190.66</v>
      </c>
    </row>
    <row r="8" spans="1:14" ht="54.6" customHeight="1" thickBot="1" x14ac:dyDescent="0.25">
      <c r="A8" s="7">
        <v>5</v>
      </c>
      <c r="B8" s="14" t="s">
        <v>41</v>
      </c>
      <c r="C8" s="9" t="s">
        <v>17</v>
      </c>
      <c r="D8" s="8" t="s">
        <v>25</v>
      </c>
      <c r="E8" s="8">
        <v>1</v>
      </c>
      <c r="F8" s="10">
        <v>42656</v>
      </c>
      <c r="G8" s="10">
        <v>44618</v>
      </c>
      <c r="H8" s="10">
        <v>45153</v>
      </c>
      <c r="I8" s="11">
        <f t="shared" si="0"/>
        <v>44142.333333333336</v>
      </c>
      <c r="J8" s="12">
        <f t="shared" si="1"/>
        <v>1073.4512357604121</v>
      </c>
      <c r="K8" s="12">
        <f t="shared" si="2"/>
        <v>2.4317954097587626</v>
      </c>
      <c r="L8" s="11">
        <f t="shared" si="3"/>
        <v>44142.333333333328</v>
      </c>
      <c r="M8" s="11">
        <f t="shared" si="4"/>
        <v>44142.333333333328</v>
      </c>
      <c r="N8" s="11">
        <f t="shared" si="5"/>
        <v>44142.33</v>
      </c>
    </row>
    <row r="9" spans="1:14" ht="54.6" customHeight="1" thickBot="1" x14ac:dyDescent="0.25">
      <c r="A9" s="7">
        <v>6</v>
      </c>
      <c r="B9" s="15" t="s">
        <v>40</v>
      </c>
      <c r="C9" s="9" t="s">
        <v>17</v>
      </c>
      <c r="D9" s="8" t="s">
        <v>25</v>
      </c>
      <c r="E9" s="8">
        <v>1</v>
      </c>
      <c r="F9" s="10">
        <v>35060</v>
      </c>
      <c r="G9" s="10">
        <v>36673</v>
      </c>
      <c r="H9" s="10">
        <v>37113</v>
      </c>
      <c r="I9" s="11">
        <f t="shared" si="0"/>
        <v>36282</v>
      </c>
      <c r="J9" s="12">
        <f t="shared" si="1"/>
        <v>882.55802453247611</v>
      </c>
      <c r="K9" s="12">
        <f t="shared" si="2"/>
        <v>2.432495519906499</v>
      </c>
      <c r="L9" s="11">
        <f t="shared" si="3"/>
        <v>36282</v>
      </c>
      <c r="M9" s="11">
        <f t="shared" si="4"/>
        <v>36282</v>
      </c>
      <c r="N9" s="11">
        <f t="shared" si="5"/>
        <v>36282</v>
      </c>
    </row>
    <row r="10" spans="1:14" ht="54.6" customHeight="1" thickBot="1" x14ac:dyDescent="0.25">
      <c r="A10" s="7">
        <v>7</v>
      </c>
      <c r="B10" s="15" t="s">
        <v>39</v>
      </c>
      <c r="C10" s="9" t="s">
        <v>17</v>
      </c>
      <c r="D10" s="8" t="s">
        <v>25</v>
      </c>
      <c r="E10" s="8">
        <v>1</v>
      </c>
      <c r="F10" s="10">
        <v>190820</v>
      </c>
      <c r="G10" s="10">
        <v>199600</v>
      </c>
      <c r="H10" s="10">
        <v>201995</v>
      </c>
      <c r="I10" s="11">
        <f t="shared" si="0"/>
        <v>197471.66666666666</v>
      </c>
      <c r="J10" s="12">
        <f t="shared" si="1"/>
        <v>4803.9919742739885</v>
      </c>
      <c r="K10" s="12">
        <f t="shared" si="2"/>
        <v>2.4327500017423542</v>
      </c>
      <c r="L10" s="11">
        <f t="shared" si="3"/>
        <v>197471.66666666666</v>
      </c>
      <c r="M10" s="11">
        <f t="shared" si="4"/>
        <v>197471.66666666666</v>
      </c>
      <c r="N10" s="11">
        <f t="shared" si="5"/>
        <v>197471.66</v>
      </c>
    </row>
    <row r="11" spans="1:14" ht="54.6" customHeight="1" thickBot="1" x14ac:dyDescent="0.25">
      <c r="A11" s="7">
        <v>8</v>
      </c>
      <c r="B11" s="15" t="s">
        <v>38</v>
      </c>
      <c r="C11" s="9" t="s">
        <v>17</v>
      </c>
      <c r="D11" s="8" t="s">
        <v>25</v>
      </c>
      <c r="E11" s="8">
        <v>1</v>
      </c>
      <c r="F11" s="10">
        <v>5104</v>
      </c>
      <c r="G11" s="10">
        <v>5340</v>
      </c>
      <c r="H11" s="10">
        <v>5404</v>
      </c>
      <c r="I11" s="11">
        <f t="shared" ref="I11:I15" si="6">AVERAGE(F11:H11)</f>
        <v>5282.666666666667</v>
      </c>
      <c r="J11" s="12">
        <f t="shared" ref="J11:J15" si="7">_xlfn.STDEV.P(F11:H11)</f>
        <v>129.00990487383345</v>
      </c>
      <c r="K11" s="12">
        <f t="shared" ref="K11:K15" si="8">J11/I11*100</f>
        <v>2.4421360084647925</v>
      </c>
      <c r="L11" s="11">
        <f t="shared" ref="L11:L15" si="9">((E11/3)*(SUM(F11:H11)))</f>
        <v>5282.6666666666661</v>
      </c>
      <c r="M11" s="11">
        <f t="shared" ref="M11:M15" si="10">L11/E11</f>
        <v>5282.6666666666661</v>
      </c>
      <c r="N11" s="11">
        <f t="shared" ref="N11:N15" si="11">ROUNDDOWN(M11,2)</f>
        <v>5282.66</v>
      </c>
    </row>
    <row r="12" spans="1:14" ht="54.6" customHeight="1" thickBot="1" x14ac:dyDescent="0.25">
      <c r="A12" s="7">
        <v>9</v>
      </c>
      <c r="B12" s="15" t="s">
        <v>37</v>
      </c>
      <c r="C12" s="9" t="s">
        <v>17</v>
      </c>
      <c r="D12" s="8" t="s">
        <v>15</v>
      </c>
      <c r="E12" s="8">
        <v>1</v>
      </c>
      <c r="F12" s="10">
        <v>29800</v>
      </c>
      <c r="G12" s="10">
        <v>31170</v>
      </c>
      <c r="H12" s="10">
        <v>31544</v>
      </c>
      <c r="I12" s="11">
        <f t="shared" si="6"/>
        <v>30838</v>
      </c>
      <c r="J12" s="12">
        <f t="shared" si="7"/>
        <v>749.68971359267471</v>
      </c>
      <c r="K12" s="12">
        <f t="shared" si="8"/>
        <v>2.4310581542015526</v>
      </c>
      <c r="L12" s="11">
        <f t="shared" si="9"/>
        <v>30838</v>
      </c>
      <c r="M12" s="11">
        <f t="shared" si="10"/>
        <v>30838</v>
      </c>
      <c r="N12" s="11">
        <f t="shared" si="11"/>
        <v>30838</v>
      </c>
    </row>
    <row r="13" spans="1:14" ht="54.6" customHeight="1" thickBot="1" x14ac:dyDescent="0.25">
      <c r="A13" s="7">
        <v>10</v>
      </c>
      <c r="B13" s="15" t="s">
        <v>36</v>
      </c>
      <c r="C13" s="9" t="s">
        <v>17</v>
      </c>
      <c r="D13" s="8" t="s">
        <v>15</v>
      </c>
      <c r="E13" s="8">
        <v>1</v>
      </c>
      <c r="F13" s="10">
        <v>28950</v>
      </c>
      <c r="G13" s="10">
        <v>30282</v>
      </c>
      <c r="H13" s="10">
        <v>30645</v>
      </c>
      <c r="I13" s="11">
        <f t="shared" si="6"/>
        <v>29959</v>
      </c>
      <c r="J13" s="12">
        <f t="shared" si="7"/>
        <v>728.69884039979092</v>
      </c>
      <c r="K13" s="12">
        <f t="shared" si="8"/>
        <v>2.4323203057504954</v>
      </c>
      <c r="L13" s="11">
        <f t="shared" si="9"/>
        <v>29959</v>
      </c>
      <c r="M13" s="11">
        <f t="shared" si="10"/>
        <v>29959</v>
      </c>
      <c r="N13" s="11">
        <f t="shared" si="11"/>
        <v>29959</v>
      </c>
    </row>
    <row r="14" spans="1:14" ht="54.6" customHeight="1" thickBot="1" x14ac:dyDescent="0.25">
      <c r="A14" s="7">
        <v>11</v>
      </c>
      <c r="B14" s="15" t="s">
        <v>14</v>
      </c>
      <c r="C14" s="9" t="s">
        <v>17</v>
      </c>
      <c r="D14" s="8" t="s">
        <v>25</v>
      </c>
      <c r="E14" s="8">
        <v>1</v>
      </c>
      <c r="F14" s="10">
        <v>5600</v>
      </c>
      <c r="G14" s="10">
        <v>5860</v>
      </c>
      <c r="H14" s="10">
        <v>5930</v>
      </c>
      <c r="I14" s="11">
        <f t="shared" si="6"/>
        <v>5796.666666666667</v>
      </c>
      <c r="J14" s="12">
        <f t="shared" si="7"/>
        <v>141.97026292697905</v>
      </c>
      <c r="K14" s="12">
        <f t="shared" si="8"/>
        <v>2.4491707232946354</v>
      </c>
      <c r="L14" s="11">
        <f t="shared" si="9"/>
        <v>5796.6666666666661</v>
      </c>
      <c r="M14" s="11">
        <f t="shared" si="10"/>
        <v>5796.6666666666661</v>
      </c>
      <c r="N14" s="11">
        <f t="shared" si="11"/>
        <v>5796.66</v>
      </c>
    </row>
    <row r="15" spans="1:14" ht="54.6" customHeight="1" thickBot="1" x14ac:dyDescent="0.25">
      <c r="A15" s="7">
        <v>12</v>
      </c>
      <c r="B15" s="15" t="s">
        <v>35</v>
      </c>
      <c r="C15" s="9" t="s">
        <v>17</v>
      </c>
      <c r="D15" s="8" t="s">
        <v>15</v>
      </c>
      <c r="E15" s="8">
        <v>1</v>
      </c>
      <c r="F15" s="10">
        <v>32568</v>
      </c>
      <c r="G15" s="10">
        <v>34066</v>
      </c>
      <c r="H15" s="10">
        <v>34474</v>
      </c>
      <c r="I15" s="11">
        <f t="shared" si="6"/>
        <v>33702.666666666664</v>
      </c>
      <c r="J15" s="12">
        <f t="shared" si="7"/>
        <v>819.4377476185864</v>
      </c>
      <c r="K15" s="12">
        <f t="shared" si="8"/>
        <v>2.431373623111682</v>
      </c>
      <c r="L15" s="11">
        <f t="shared" si="9"/>
        <v>33702.666666666664</v>
      </c>
      <c r="M15" s="11">
        <f t="shared" si="10"/>
        <v>33702.666666666664</v>
      </c>
      <c r="N15" s="11">
        <f t="shared" si="11"/>
        <v>33702.660000000003</v>
      </c>
    </row>
    <row r="16" spans="1:14" ht="54.6" customHeight="1" thickBot="1" x14ac:dyDescent="0.25">
      <c r="A16" s="7">
        <v>13</v>
      </c>
      <c r="B16" s="15" t="s">
        <v>34</v>
      </c>
      <c r="C16" s="9" t="s">
        <v>17</v>
      </c>
      <c r="D16" s="8" t="s">
        <v>16</v>
      </c>
      <c r="E16" s="8">
        <v>1</v>
      </c>
      <c r="F16" s="10">
        <v>7767</v>
      </c>
      <c r="G16" s="10">
        <v>8124</v>
      </c>
      <c r="H16" s="10">
        <v>8221</v>
      </c>
      <c r="I16" s="11">
        <f t="shared" si="0"/>
        <v>8037.333333333333</v>
      </c>
      <c r="J16" s="12">
        <f t="shared" si="1"/>
        <v>195.21327368348247</v>
      </c>
      <c r="K16" s="12">
        <f t="shared" si="2"/>
        <v>2.4288313746285977</v>
      </c>
      <c r="L16" s="11">
        <f t="shared" si="3"/>
        <v>8037.333333333333</v>
      </c>
      <c r="M16" s="11">
        <f t="shared" si="4"/>
        <v>8037.333333333333</v>
      </c>
      <c r="N16" s="11">
        <f t="shared" si="5"/>
        <v>8037.33</v>
      </c>
    </row>
    <row r="17" spans="1:14" ht="48.6" customHeight="1" thickBot="1" x14ac:dyDescent="0.25">
      <c r="A17" s="7">
        <v>14</v>
      </c>
      <c r="B17" s="15" t="s">
        <v>33</v>
      </c>
      <c r="C17" s="9" t="s">
        <v>17</v>
      </c>
      <c r="D17" s="8" t="s">
        <v>16</v>
      </c>
      <c r="E17" s="8">
        <v>1</v>
      </c>
      <c r="F17" s="10">
        <v>12148</v>
      </c>
      <c r="G17" s="10">
        <v>12707</v>
      </c>
      <c r="H17" s="10">
        <v>12859</v>
      </c>
      <c r="I17" s="11">
        <f t="shared" si="0"/>
        <v>12571.333333333334</v>
      </c>
      <c r="J17" s="12">
        <f t="shared" si="1"/>
        <v>305.70610432607037</v>
      </c>
      <c r="K17" s="12">
        <f t="shared" si="2"/>
        <v>2.4317715251052952</v>
      </c>
      <c r="L17" s="11">
        <f t="shared" si="3"/>
        <v>12571.333333333332</v>
      </c>
      <c r="M17" s="11">
        <f t="shared" si="4"/>
        <v>12571.333333333332</v>
      </c>
      <c r="N17" s="11">
        <f t="shared" si="5"/>
        <v>12571.33</v>
      </c>
    </row>
    <row r="18" spans="1:14" ht="50.45" customHeight="1" thickBot="1" x14ac:dyDescent="0.25">
      <c r="A18" s="7">
        <v>15</v>
      </c>
      <c r="B18" s="15" t="s">
        <v>32</v>
      </c>
      <c r="C18" s="9" t="s">
        <v>17</v>
      </c>
      <c r="D18" s="8" t="s">
        <v>25</v>
      </c>
      <c r="E18" s="8">
        <v>1</v>
      </c>
      <c r="F18" s="10">
        <v>8266</v>
      </c>
      <c r="G18" s="10">
        <v>8647</v>
      </c>
      <c r="H18" s="10">
        <v>8750</v>
      </c>
      <c r="I18" s="11">
        <f t="shared" si="0"/>
        <v>8554.3333333333339</v>
      </c>
      <c r="J18" s="12">
        <f t="shared" si="1"/>
        <v>208.1735387176339</v>
      </c>
      <c r="K18" s="12">
        <f t="shared" si="2"/>
        <v>2.4335448550555339</v>
      </c>
      <c r="L18" s="11">
        <f t="shared" si="3"/>
        <v>8554.3333333333321</v>
      </c>
      <c r="M18" s="11">
        <f t="shared" si="4"/>
        <v>8554.3333333333321</v>
      </c>
      <c r="N18" s="11">
        <f t="shared" si="5"/>
        <v>8554.33</v>
      </c>
    </row>
    <row r="19" spans="1:14" ht="50.45" customHeight="1" thickBot="1" x14ac:dyDescent="0.25">
      <c r="A19" s="7">
        <v>16</v>
      </c>
      <c r="B19" s="15" t="s">
        <v>44</v>
      </c>
      <c r="C19" s="9" t="s">
        <v>17</v>
      </c>
      <c r="D19" s="8" t="s">
        <v>25</v>
      </c>
      <c r="E19" s="8">
        <v>1</v>
      </c>
      <c r="F19" s="10">
        <v>5761</v>
      </c>
      <c r="G19" s="10">
        <v>6026</v>
      </c>
      <c r="H19" s="10">
        <v>6098</v>
      </c>
      <c r="I19" s="11">
        <f t="shared" ref="I19:I26" si="12">AVERAGE(F19:H19)</f>
        <v>5961.666666666667</v>
      </c>
      <c r="J19" s="12">
        <f t="shared" ref="J19:J26" si="13">_xlfn.STDEV.P(F19:H19)</f>
        <v>144.90533308182813</v>
      </c>
      <c r="K19" s="12">
        <f t="shared" ref="K19:K26" si="14">J19/I19*100</f>
        <v>2.4306178319568597</v>
      </c>
      <c r="L19" s="11">
        <f t="shared" ref="L19:L26" si="15">((E19/3)*(SUM(F19:H19)))</f>
        <v>5961.6666666666661</v>
      </c>
      <c r="M19" s="11">
        <f t="shared" ref="M19:M26" si="16">L19/E19</f>
        <v>5961.6666666666661</v>
      </c>
      <c r="N19" s="11">
        <f t="shared" ref="N19:N26" si="17">ROUNDDOWN(M19,2)</f>
        <v>5961.66</v>
      </c>
    </row>
    <row r="20" spans="1:14" ht="50.45" customHeight="1" thickBot="1" x14ac:dyDescent="0.25">
      <c r="A20" s="7">
        <v>17</v>
      </c>
      <c r="B20" s="15" t="s">
        <v>31</v>
      </c>
      <c r="C20" s="9" t="s">
        <v>17</v>
      </c>
      <c r="D20" s="8" t="s">
        <v>16</v>
      </c>
      <c r="E20" s="8">
        <v>1</v>
      </c>
      <c r="F20" s="10">
        <v>3834</v>
      </c>
      <c r="G20" s="10">
        <v>4010</v>
      </c>
      <c r="H20" s="10">
        <v>4058</v>
      </c>
      <c r="I20" s="11">
        <f t="shared" si="12"/>
        <v>3967.3333333333335</v>
      </c>
      <c r="J20" s="12">
        <f t="shared" si="13"/>
        <v>96.295840454761532</v>
      </c>
      <c r="K20" s="12">
        <f t="shared" si="14"/>
        <v>2.4272182941042226</v>
      </c>
      <c r="L20" s="11">
        <f t="shared" si="15"/>
        <v>3967.333333333333</v>
      </c>
      <c r="M20" s="11">
        <f t="shared" si="16"/>
        <v>3967.333333333333</v>
      </c>
      <c r="N20" s="11">
        <f t="shared" si="17"/>
        <v>3967.33</v>
      </c>
    </row>
    <row r="21" spans="1:14" ht="50.45" customHeight="1" thickBot="1" x14ac:dyDescent="0.25">
      <c r="A21" s="7">
        <v>18</v>
      </c>
      <c r="B21" s="15" t="s">
        <v>31</v>
      </c>
      <c r="C21" s="9" t="s">
        <v>17</v>
      </c>
      <c r="D21" s="8" t="s">
        <v>16</v>
      </c>
      <c r="E21" s="8">
        <v>1</v>
      </c>
      <c r="F21" s="10">
        <v>3834</v>
      </c>
      <c r="G21" s="10">
        <v>4010</v>
      </c>
      <c r="H21" s="10">
        <v>4058</v>
      </c>
      <c r="I21" s="11">
        <f t="shared" si="12"/>
        <v>3967.3333333333335</v>
      </c>
      <c r="J21" s="12">
        <f t="shared" si="13"/>
        <v>96.295840454761532</v>
      </c>
      <c r="K21" s="12">
        <f t="shared" si="14"/>
        <v>2.4272182941042226</v>
      </c>
      <c r="L21" s="11">
        <f t="shared" si="15"/>
        <v>3967.333333333333</v>
      </c>
      <c r="M21" s="11">
        <f t="shared" si="16"/>
        <v>3967.333333333333</v>
      </c>
      <c r="N21" s="11">
        <f t="shared" si="17"/>
        <v>3967.33</v>
      </c>
    </row>
    <row r="22" spans="1:14" ht="50.45" customHeight="1" thickBot="1" x14ac:dyDescent="0.25">
      <c r="A22" s="7">
        <v>19</v>
      </c>
      <c r="B22" s="15" t="s">
        <v>31</v>
      </c>
      <c r="C22" s="9" t="s">
        <v>17</v>
      </c>
      <c r="D22" s="8" t="s">
        <v>16</v>
      </c>
      <c r="E22" s="8">
        <v>1</v>
      </c>
      <c r="F22" s="10">
        <v>3834</v>
      </c>
      <c r="G22" s="10">
        <v>4010</v>
      </c>
      <c r="H22" s="10">
        <v>4058</v>
      </c>
      <c r="I22" s="11">
        <f t="shared" si="12"/>
        <v>3967.3333333333335</v>
      </c>
      <c r="J22" s="12">
        <f t="shared" si="13"/>
        <v>96.295840454761532</v>
      </c>
      <c r="K22" s="12">
        <f t="shared" si="14"/>
        <v>2.4272182941042226</v>
      </c>
      <c r="L22" s="11">
        <f t="shared" si="15"/>
        <v>3967.333333333333</v>
      </c>
      <c r="M22" s="11">
        <f t="shared" si="16"/>
        <v>3967.333333333333</v>
      </c>
      <c r="N22" s="11">
        <f t="shared" si="17"/>
        <v>3967.33</v>
      </c>
    </row>
    <row r="23" spans="1:14" ht="50.45" customHeight="1" thickBot="1" x14ac:dyDescent="0.25">
      <c r="A23" s="7">
        <v>20</v>
      </c>
      <c r="B23" s="15" t="s">
        <v>30</v>
      </c>
      <c r="C23" s="9" t="s">
        <v>17</v>
      </c>
      <c r="D23" s="8" t="s">
        <v>16</v>
      </c>
      <c r="E23" s="8">
        <v>1</v>
      </c>
      <c r="F23" s="10">
        <v>43838</v>
      </c>
      <c r="G23" s="10">
        <v>44300</v>
      </c>
      <c r="H23" s="10">
        <v>44100</v>
      </c>
      <c r="I23" s="11">
        <f t="shared" si="12"/>
        <v>44079.333333333336</v>
      </c>
      <c r="J23" s="12">
        <f t="shared" si="13"/>
        <v>189.1759909596235</v>
      </c>
      <c r="K23" s="12">
        <f t="shared" si="14"/>
        <v>0.42917162455487118</v>
      </c>
      <c r="L23" s="11">
        <f t="shared" si="15"/>
        <v>44079.333333333328</v>
      </c>
      <c r="M23" s="11">
        <f t="shared" si="16"/>
        <v>44079.333333333328</v>
      </c>
      <c r="N23" s="11">
        <f t="shared" si="17"/>
        <v>44079.33</v>
      </c>
    </row>
    <row r="24" spans="1:14" ht="50.45" customHeight="1" thickBot="1" x14ac:dyDescent="0.25">
      <c r="A24" s="7">
        <v>21</v>
      </c>
      <c r="B24" s="15" t="s">
        <v>29</v>
      </c>
      <c r="C24" s="9" t="s">
        <v>17</v>
      </c>
      <c r="D24" s="8" t="s">
        <v>16</v>
      </c>
      <c r="E24" s="8">
        <v>1</v>
      </c>
      <c r="F24" s="10">
        <v>21400</v>
      </c>
      <c r="G24" s="10">
        <v>21900</v>
      </c>
      <c r="H24" s="10">
        <v>21650</v>
      </c>
      <c r="I24" s="11">
        <f t="shared" si="12"/>
        <v>21650</v>
      </c>
      <c r="J24" s="12">
        <f t="shared" si="13"/>
        <v>204.12414523193149</v>
      </c>
      <c r="K24" s="12">
        <f t="shared" si="14"/>
        <v>0.94283669853086149</v>
      </c>
      <c r="L24" s="11">
        <f t="shared" si="15"/>
        <v>21650</v>
      </c>
      <c r="M24" s="11">
        <f t="shared" si="16"/>
        <v>21650</v>
      </c>
      <c r="N24" s="11">
        <f t="shared" si="17"/>
        <v>21650</v>
      </c>
    </row>
    <row r="25" spans="1:14" ht="50.45" customHeight="1" thickBot="1" x14ac:dyDescent="0.25">
      <c r="A25" s="7">
        <v>22</v>
      </c>
      <c r="B25" s="15" t="s">
        <v>45</v>
      </c>
      <c r="C25" s="9" t="s">
        <v>17</v>
      </c>
      <c r="D25" s="8" t="s">
        <v>16</v>
      </c>
      <c r="E25" s="8">
        <v>1</v>
      </c>
      <c r="F25" s="10">
        <v>4200</v>
      </c>
      <c r="G25" s="10">
        <v>4393</v>
      </c>
      <c r="H25" s="10">
        <v>4445</v>
      </c>
      <c r="I25" s="11">
        <f t="shared" si="12"/>
        <v>4346</v>
      </c>
      <c r="J25" s="12">
        <f t="shared" si="13"/>
        <v>105.39765968306254</v>
      </c>
      <c r="K25" s="12">
        <f t="shared" si="14"/>
        <v>2.4251647419020372</v>
      </c>
      <c r="L25" s="11">
        <f t="shared" si="15"/>
        <v>4346</v>
      </c>
      <c r="M25" s="11">
        <f t="shared" si="16"/>
        <v>4346</v>
      </c>
      <c r="N25" s="11">
        <f t="shared" si="17"/>
        <v>4346</v>
      </c>
    </row>
    <row r="26" spans="1:14" ht="50.45" customHeight="1" thickBot="1" x14ac:dyDescent="0.25">
      <c r="A26" s="7">
        <v>23</v>
      </c>
      <c r="B26" s="15" t="s">
        <v>28</v>
      </c>
      <c r="C26" s="9" t="s">
        <v>17</v>
      </c>
      <c r="D26" s="8" t="s">
        <v>15</v>
      </c>
      <c r="E26" s="8">
        <v>1</v>
      </c>
      <c r="F26" s="10">
        <v>5509</v>
      </c>
      <c r="G26" s="10">
        <v>5762</v>
      </c>
      <c r="H26" s="10">
        <v>5831</v>
      </c>
      <c r="I26" s="11">
        <f t="shared" si="12"/>
        <v>5700.666666666667</v>
      </c>
      <c r="J26" s="12">
        <f t="shared" si="13"/>
        <v>138.42527065371971</v>
      </c>
      <c r="K26" s="12">
        <f t="shared" si="14"/>
        <v>2.4282295167884405</v>
      </c>
      <c r="L26" s="11">
        <f t="shared" si="15"/>
        <v>5700.6666666666661</v>
      </c>
      <c r="M26" s="11">
        <f t="shared" si="16"/>
        <v>5700.6666666666661</v>
      </c>
      <c r="N26" s="11">
        <f t="shared" si="17"/>
        <v>5700.66</v>
      </c>
    </row>
    <row r="27" spans="1:14" ht="50.45" customHeight="1" thickBot="1" x14ac:dyDescent="0.25">
      <c r="A27" s="7">
        <v>24</v>
      </c>
      <c r="B27" s="15" t="s">
        <v>27</v>
      </c>
      <c r="C27" s="9" t="s">
        <v>17</v>
      </c>
      <c r="D27" s="8" t="s">
        <v>16</v>
      </c>
      <c r="E27" s="8">
        <v>1</v>
      </c>
      <c r="F27" s="10">
        <v>55804</v>
      </c>
      <c r="G27" s="10">
        <v>56000</v>
      </c>
      <c r="H27" s="10">
        <v>55900</v>
      </c>
      <c r="I27" s="11">
        <f t="shared" ref="I27" si="18">AVERAGE(F27:H27)</f>
        <v>55901.333333333336</v>
      </c>
      <c r="J27" s="12">
        <f t="shared" ref="J27" si="19">_xlfn.STDEV.P(F27:H27)</f>
        <v>80.022219136659515</v>
      </c>
      <c r="K27" s="12">
        <f t="shared" ref="K27" si="20">J27/I27*100</f>
        <v>0.14314903485306166</v>
      </c>
      <c r="L27" s="11">
        <f t="shared" ref="L27" si="21">((E27/3)*(SUM(F27:H27)))</f>
        <v>55901.333333333328</v>
      </c>
      <c r="M27" s="11">
        <f t="shared" ref="M27" si="22">L27/E27</f>
        <v>55901.333333333328</v>
      </c>
      <c r="N27" s="11">
        <f t="shared" ref="N27" si="23">ROUNDDOWN(M27,2)</f>
        <v>55901.33</v>
      </c>
    </row>
    <row r="28" spans="1:14" x14ac:dyDescent="0.2">
      <c r="B28" s="19" t="s">
        <v>21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6">
        <f>SUM(N4:N27)</f>
        <v>731195.57999999973</v>
      </c>
    </row>
    <row r="29" spans="1:14" x14ac:dyDescent="0.2">
      <c r="A29" s="20" t="s">
        <v>22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ht="0.7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8"/>
      <c r="L30" s="17"/>
      <c r="M30" s="17"/>
      <c r="N30" s="17"/>
    </row>
    <row r="31" spans="1:14" ht="59.25" customHeight="1" x14ac:dyDescent="0.25">
      <c r="A31" s="21" t="s">
        <v>18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30" customHeight="1" x14ac:dyDescent="0.2">
      <c r="A32" s="22" t="s">
        <v>19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" x14ac:dyDescent="0.2">
      <c r="A33" s="22" t="s">
        <v>20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5" spans="1:14" ht="15.75" x14ac:dyDescent="0.25">
      <c r="B35" s="24"/>
      <c r="C35" s="24"/>
      <c r="D35" s="24"/>
      <c r="E35" s="24"/>
      <c r="F35" s="24"/>
      <c r="G35" s="24"/>
    </row>
    <row r="37" spans="1:14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</sheetData>
  <mergeCells count="16">
    <mergeCell ref="A37:N37"/>
    <mergeCell ref="B35:G35"/>
    <mergeCell ref="L2:N2"/>
    <mergeCell ref="F2:H2"/>
    <mergeCell ref="A1:N1"/>
    <mergeCell ref="A2:A3"/>
    <mergeCell ref="B2:B3"/>
    <mergeCell ref="D2:D3"/>
    <mergeCell ref="E2:E3"/>
    <mergeCell ref="I2:K2"/>
    <mergeCell ref="C2:C3"/>
    <mergeCell ref="B28:M28"/>
    <mergeCell ref="A29:N29"/>
    <mergeCell ref="A31:N31"/>
    <mergeCell ref="A32:N32"/>
    <mergeCell ref="A33:N33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Камалова Ирина Гизаровна</dc:creator>
  <cp:lastModifiedBy>User</cp:lastModifiedBy>
  <cp:lastPrinted>2022-04-18T10:12:11Z</cp:lastPrinted>
  <dcterms:created xsi:type="dcterms:W3CDTF">2014-01-15T18:15:09Z</dcterms:created>
  <dcterms:modified xsi:type="dcterms:W3CDTF">2022-07-12T18:01:26Z</dcterms:modified>
</cp:coreProperties>
</file>