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custom-properties" Target="docProps/custom.xml" /></Relationships>
</file>

<file path=xl/workbook.xml><?xml version="1.0" encoding="utf-8"?>
<x:workbook xmlns:r="http://schemas.openxmlformats.org/officeDocument/2006/relationships" xmlns:x="http://schemas.openxmlformats.org/spreadsheetml/2006/main">
  <x:workbookPr date1904="0"/>
  <x:sheets>
    <x:sheet name="Sheet" sheetId="1" r:id="rId1"/>
  </x:sheets>
</x:workbook>
</file>

<file path=xl/sharedStrings.xml><?xml version="1.0" encoding="utf-8"?>
<sst xmlns="http://schemas.openxmlformats.org/spreadsheetml/2006/main">
  <si>
    <t>Сформировано в системе СТАР - универсальном сервисе для работы с закупками РФ</t>
  </si>
  <si>
    <t>перейти в СТАР (https://star-pro.ru/nmccommon)</t>
  </si>
  <si>
    <t>ПРОТОКОЛ ПО ОБОСНОВАНИЮ НАЧАЛЬНОЙ (МАКСИМАЛЬНОЙ) ЦЕНЫ КОНТРАКТА. ДЛЯ ОПРЕДЕЛЕНИЯ НАЧАЛЬНОЙ (МАКСИМАЛЬНОЙ) ЦЕНЫ КОНТРАКТА ПРИМЕНЁН МЕТОД СОПОСТАВИМЫХ РЫНОЧНЫХ ЦЕН (АНАЛИЗА РЫНКА) В СООТВЕТСТВИИ С П.1 Ч.1, Ч.6 СТ.22 44-ФЗ.</t>
  </si>
  <si>
    <t>Расчет произведен в соответствии с Приказом Минэкономразвития России от 02.10.2013 N 567 на основании информации о ценах продукции, полученной по запросу заказчика (ч.5 ст.22 44-ФЗ) и (или) информации о ценах продукции, содержащейся в контрактах (п.1 ч.18 ст.22 44-ФЗ)</t>
  </si>
  <si>
    <t>предмет контракта</t>
  </si>
  <si>
    <t>№ п/п</t>
  </si>
  <si>
    <t>Наименование товара</t>
  </si>
  <si>
    <t>КТРУ</t>
  </si>
  <si>
    <t>ОКПД2</t>
  </si>
  <si>
    <t>Кол-во</t>
  </si>
  <si>
    <t>Ед. изм.</t>
  </si>
  <si>
    <t>Источник1</t>
  </si>
  <si>
    <t>Источник2</t>
  </si>
  <si>
    <t>Источник3</t>
  </si>
  <si>
    <t>Источник4</t>
  </si>
  <si>
    <t>Источник5</t>
  </si>
  <si>
    <t>Ср. ар. цена за ед. изм., руб.</t>
  </si>
  <si>
    <t xml:space="preserve">Ср. кв. откл. </t>
  </si>
  <si>
    <t>Коэфф. вариации</t>
  </si>
  <si>
    <t>НДС</t>
  </si>
  <si>
    <t>Н(М)ЦК, руб.</t>
  </si>
  <si>
    <t>Цена за ед., руб. / ссылка на контракт 44-ФЗ</t>
  </si>
  <si>
    <t>апельсины</t>
  </si>
  <si>
    <t>01.23.13.000-00000002</t>
  </si>
  <si>
    <t>01.23.13.000</t>
  </si>
  <si>
    <t>800</t>
  </si>
  <si>
    <t>КГ</t>
  </si>
  <si>
    <t>-</t>
  </si>
  <si>
    <t>3664800616224000015</t>
  </si>
  <si>
    <t>2668200342924000011</t>
  </si>
  <si>
    <t>2668000042223000173</t>
  </si>
  <si>
    <t>1,0</t>
  </si>
  <si>
    <t>1,05</t>
  </si>
  <si>
    <t>1,07</t>
  </si>
  <si>
    <t>бананы</t>
  </si>
  <si>
    <t>01.22.12.000-00000002</t>
  </si>
  <si>
    <t>01.22.12.000</t>
  </si>
  <si>
    <t>340</t>
  </si>
  <si>
    <t>2667322626724000058</t>
  </si>
  <si>
    <t>2668200342924000032</t>
  </si>
  <si>
    <t>2663000221623000110</t>
  </si>
  <si>
    <t>1,03</t>
  </si>
  <si>
    <t>лимоны</t>
  </si>
  <si>
    <t>01.23.12.000-00000002</t>
  </si>
  <si>
    <t>01.23.12.000</t>
  </si>
  <si>
    <t>5</t>
  </si>
  <si>
    <t>2664000075424000008</t>
  </si>
  <si>
    <t>1666901352324000103</t>
  </si>
  <si>
    <t>1,04</t>
  </si>
  <si>
    <t>яблоки</t>
  </si>
  <si>
    <t>01.24.10.000-00000002</t>
  </si>
  <si>
    <t>01.24.10.000</t>
  </si>
  <si>
    <t>700</t>
  </si>
  <si>
    <t>3664800616224000014</t>
  </si>
  <si>
    <t>ягоды сушеные</t>
  </si>
  <si>
    <t>01.25.19.190-00000010</t>
  </si>
  <si>
    <t>01.25.19.190</t>
  </si>
  <si>
    <t>40</t>
  </si>
  <si>
    <t>2663000221624000071</t>
  </si>
  <si>
    <t>2667322626723000299</t>
  </si>
  <si>
    <t>2661204921123000945</t>
  </si>
  <si>
    <t>ВСЕГО</t>
  </si>
  <si>
    <t xml:space="preserve">* При определении Н(М)ЦК, ЦКЕП контракта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начальной(максимальной) цены контракта, цены контракта, заключаемого с единственным поставщиком(подрядчиком, исполнителем)". Данный Приказ не учитывает, что применение утвержденных формул определения Н(М)ЦК, ЦКЕП, может привести к формированию цены контракта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контрактов не позволяет проводить операции с такими значениями. Поэтому в случае необходимости Заказчиком применяется округление  (вниз) таких показателей.</t>
  </si>
  <si>
    <t xml:space="preserve">Работник контрактной службы/контрактный управляющий:										</t>
  </si>
  <si>
    <t>(должность)</t>
  </si>
  <si>
    <t>(подпись/расшифровка подписи)</t>
  </si>
  <si>
    <t>Дата подготовки обоснования НМЦК:</t>
  </si>
  <si>
    <t>"</t>
  </si>
  <si>
    <t>г.</t>
  </si>
  <si>
    <t>Ф.И.О Исполнителя:</t>
  </si>
  <si>
    <t xml:space="preserve">Номер контактного телефона: </t>
  </si>
  <si>
    <t>STAR-PRO NMC</t>
  </si>
</sst>
</file>

<file path=xl/styles.xml><?xml version="1.0" encoding="utf-8"?>
<styleSheet xmlns="http://schemas.openxmlformats.org/spreadsheetml/2006/main">
  <numFmts count="1">
    <numFmt numFmtId="164" formatCode="#,0.00#"/>
  </numFmts>
  <fonts count="8">
    <font>
      <sz val="11"/>
      <color theme="1"/>
      <name val="Calibri"/>
      <family val="2"/>
      <scheme val="minor"/>
    </font>
    <font>
      <b/>
      <sz val="12"/>
      <color rgb="FFFFFFFF"/>
      <name val="Times New Roman"/>
    </font>
    <font>
      <sz val="9"/>
      <color rgb="FF000000"/>
      <name val="Times New Roman"/>
    </font>
    <font>
      <b/>
      <u/>
      <sz val="12"/>
      <color rgb="FFFFFFFF"/>
      <name val="Times New Roman"/>
    </font>
    <font>
      <b/>
      <sz val="9"/>
      <color rgb="FF000000"/>
      <name val="Times New Roman"/>
    </font>
    <font>
      <u/>
      <sz val="8"/>
      <color rgb="FF708090"/>
      <name val="Times New Roman"/>
    </font>
    <font>
      <sz val="8"/>
      <color rgb="FF000000"/>
      <name val="Times New Roman"/>
    </font>
    <font>
      <sz val="9"/>
      <color rgb="FFFFFFFF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36609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NumberFormat="1" applyFont="1" applyFill="1" applyAlignment="1">
      <alignment horizontal="center" vertical="top" wrapText="1" shrinkToFit="1" readingOrder="1"/>
    </xf>
    <xf numFmtId="0" fontId="2" fillId="2" borderId="0" xfId="0" applyNumberFormat="1" applyFont="1" applyFill="1" applyAlignment="1">
      <alignment horizontal="left" vertical="top" readingOrder="1"/>
    </xf>
    <xf numFmtId="49" fontId="3" fillId="2" borderId="0" xfId="0" applyNumberFormat="1" applyFont="1" applyFill="1" applyAlignment="1">
      <alignment horizontal="center" vertical="top" wrapText="1" shrinkToFit="1" readingOrder="1"/>
    </xf>
    <xf numFmtId="0" fontId="4" fillId="0" borderId="0" xfId="0" applyNumberFormat="1" applyFont="1" applyAlignment="1">
      <alignment horizontal="center" vertical="top" wrapText="1" shrinkToFit="1" readingOrder="1"/>
    </xf>
    <xf numFmtId="0" fontId="2" fillId="0" borderId="0" xfId="0" applyNumberFormat="1" applyFont="1" applyAlignment="1">
      <alignment horizontal="center" vertical="center" wrapText="1" shrinkToFit="1" readingOrder="1"/>
    </xf>
    <xf numFmtId="0" fontId="2" fillId="0" borderId="0" xfId="0" applyNumberFormat="1" applyFont="1" applyAlignment="1">
      <alignment horizontal="center" vertical="top" wrapText="1" shrinkToFit="1" readingOrder="1"/>
    </xf>
    <xf numFmtId="0" fontId="2" fillId="0" borderId="1" xfId="0" applyNumberFormat="1" applyFont="1" applyAlignment="1">
      <alignment horizontal="center" vertical="center" wrapText="1" shrinkToFit="1" readingOrder="1"/>
    </xf>
    <xf numFmtId="0" fontId="2" fillId="0" borderId="2" xfId="0" applyNumberFormat="1" applyFont="1" applyAlignment="1">
      <alignment horizontal="center" vertical="center" wrapText="1" shrinkToFit="1" readingOrder="1"/>
    </xf>
    <xf numFmtId="0" fontId="2" fillId="0" borderId="3" xfId="0" applyNumberFormat="1" applyFont="1" applyAlignment="1">
      <alignment horizontal="center" vertical="center" wrapText="1" shrinkToFit="1" readingOrder="1"/>
    </xf>
    <xf numFmtId="0" fontId="2" fillId="0" borderId="4" xfId="0" applyNumberFormat="1" applyFont="1" applyAlignment="1">
      <alignment horizontal="left" vertical="top" wrapText="1" shrinkToFit="1" readingOrder="1"/>
    </xf>
    <xf numFmtId="0" fontId="2" fillId="0" borderId="0" xfId="0" applyNumberFormat="1" applyFont="1" applyAlignment="1">
      <alignment horizontal="left" vertical="top" readingOrder="1"/>
    </xf>
    <xf numFmtId="0" fontId="2" fillId="0" borderId="5" xfId="0" applyNumberFormat="1" applyFont="1" applyAlignment="1">
      <alignment horizontal="left" vertical="top" wrapText="1" shrinkToFit="1" readingOrder="1"/>
    </xf>
    <xf numFmtId="49" fontId="2" fillId="0" borderId="6" xfId="0" applyNumberFormat="1" applyFont="1" applyAlignment="1">
      <alignment horizontal="center" vertical="center" wrapText="1" shrinkToFit="1" readingOrder="1"/>
    </xf>
    <xf numFmtId="4" fontId="2" fillId="0" borderId="6" xfId="0" applyNumberFormat="1" applyFont="1" applyAlignment="1">
      <alignment horizontal="center" vertical="center" wrapText="1" shrinkToFit="1" readingOrder="1"/>
    </xf>
    <xf numFmtId="164" fontId="2" fillId="0" borderId="6" xfId="0" applyNumberFormat="1" applyFont="1" applyAlignment="1">
      <alignment horizontal="center" vertical="center" readingOrder="1"/>
    </xf>
    <xf numFmtId="4" fontId="2" fillId="0" borderId="6" xfId="0" applyNumberFormat="1" applyFont="1" applyAlignment="1">
      <alignment horizontal="center" vertical="center" readingOrder="1"/>
    </xf>
    <xf numFmtId="164" fontId="2" fillId="0" borderId="6" xfId="0" applyNumberFormat="1" applyFont="1" applyAlignment="1">
      <alignment horizontal="center" vertical="center" wrapText="1" shrinkToFit="1" readingOrder="1"/>
    </xf>
    <xf numFmtId="49" fontId="5" fillId="0" borderId="7" xfId="0" applyNumberFormat="1" applyFont="1" applyAlignment="1">
      <alignment horizontal="center" vertical="center" wrapText="1" shrinkToFit="1" readingOrder="1"/>
    </xf>
    <xf numFmtId="49" fontId="6" fillId="0" borderId="7" xfId="0" applyNumberFormat="1" applyFont="1" applyAlignment="1">
      <alignment horizontal="center" vertical="center" wrapText="1" shrinkToFit="1" readingOrder="1"/>
    </xf>
    <xf numFmtId="0" fontId="6" fillId="0" borderId="7" xfId="0" applyNumberFormat="1" applyFont="1" applyAlignment="1">
      <alignment horizontal="center" vertical="center" wrapText="1" shrinkToFit="1" readingOrder="1"/>
    </xf>
    <xf numFmtId="0" fontId="4" fillId="0" borderId="0" xfId="0" applyNumberFormat="1" applyFont="1" applyAlignment="1">
      <alignment horizontal="left" vertical="center" wrapText="1" shrinkToFit="1" readingOrder="1"/>
    </xf>
    <xf numFmtId="164" fontId="4" fillId="0" borderId="0" xfId="0" applyNumberFormat="1" applyFont="1" applyAlignment="1">
      <alignment horizontal="center" vertical="center" readingOrder="1"/>
    </xf>
    <xf numFmtId="0" fontId="2" fillId="0" borderId="0" xfId="0" applyNumberFormat="1" applyFont="1" applyAlignment="1">
      <alignment horizontal="left" vertical="top" wrapText="1" shrinkToFit="1" readingOrder="1"/>
    </xf>
    <xf numFmtId="49" fontId="4" fillId="0" borderId="0" xfId="0" applyNumberFormat="1" applyFont="1" applyAlignment="1">
      <alignment horizontal="left" vertical="top" readingOrder="1"/>
    </xf>
    <xf numFmtId="0" fontId="4" fillId="0" borderId="0" xfId="0" applyNumberFormat="1" applyFont="1" applyAlignment="1">
      <alignment horizontal="left" vertical="top" wrapText="1" shrinkToFit="1" readingOrder="1"/>
    </xf>
    <xf numFmtId="0" fontId="2" fillId="0" borderId="0" xfId="0" applyNumberFormat="1" applyFont="1" applyAlignment="1">
      <alignment horizontal="left" wrapText="1" shrinkToFit="1" readingOrder="1"/>
    </xf>
    <xf numFmtId="0" fontId="7" fillId="0" borderId="0" xfId="0" applyNumberFormat="1" applyFont="1" applyAlignment="1">
      <alignment horizontal="left" wrapText="1" shrinkToFit="1" readingOrder="1"/>
    </xf>
  </cellXfs>
  <cellStyles count="1">
    <cellStyle name="Normal" xfId="0" builtinId="0"/>
  </cellStyle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5</xdr:row>
      <xdr:rowOff>9525</xdr:rowOff>
    </xdr:from>
    <xdr:to>
      <xdr:col>36</xdr:col>
      <xdr:colOff>942975</xdr:colOff>
      <xdr:row>5</xdr:row>
      <xdr:rowOff>9525</xdr:rowOff>
    </xdr:to>
    <xdr:cxnSp macro="">
      <xdr:nvCxnSpPr>
        <xdr:cNvPr id="5" name="Straight Connector 4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oneCellAnchor>
    <xdr:from>
      <xdr:col>31</xdr:col>
      <xdr:colOff>9525</xdr:colOff>
      <xdr:row>9</xdr:row>
      <xdr:rowOff>0</xdr:rowOff>
    </xdr:from>
    <xdr:ext cx="800100" cy="781050"/>
    <xdr:pic>
      <xdr:nvPicPr>
        <xdr:cNvPr id="2" name="Picture 1"/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  <xdr:oneCellAnchor>
    <xdr:from>
      <xdr:col>36</xdr:col>
      <xdr:colOff>0</xdr:colOff>
      <xdr:row>9</xdr:row>
      <xdr:rowOff>0</xdr:rowOff>
    </xdr:from>
    <xdr:ext cx="1219200" cy="781050"/>
    <xdr:pic>
      <xdr:nvPicPr>
        <xdr:cNvPr id="3" name="Picture 2"/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oneCellAnchor>
  <xdr:oneCellAnchor>
    <xdr:from>
      <xdr:col>33</xdr:col>
      <xdr:colOff>9525</xdr:colOff>
      <xdr:row>10</xdr:row>
      <xdr:rowOff>0</xdr:rowOff>
    </xdr:from>
    <xdr:ext cx="647700" cy="685800"/>
    <xdr:pic>
      <xdr:nvPicPr>
        <xdr:cNvPr id="4" name="Picture 3"/>
        <xdr:cNvPicPr/>
      </xdr:nvPicPr>
      <xdr:blipFill rotWithShape="1"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oneCellAnchor>
  <xdr:twoCellAnchor editAs="twoCell">
    <xdr:from>
      <xdr:col>1</xdr:col>
      <xdr:colOff>0</xdr:colOff>
      <xdr:row>31</xdr:row>
      <xdr:rowOff>9525</xdr:rowOff>
    </xdr:from>
    <xdr:to>
      <xdr:col>26</xdr:col>
      <xdr:colOff>609600</xdr:colOff>
      <xdr:row>31</xdr:row>
      <xdr:rowOff>9525</xdr:rowOff>
    </xdr:to>
    <xdr:cxnSp macro="">
      <xdr:nvCxnSpPr>
        <xdr:cNvPr id="6" name="Straight Connector 5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 editAs="twoCell">
    <xdr:from>
      <xdr:col>1</xdr:col>
      <xdr:colOff>0</xdr:colOff>
      <xdr:row>34</xdr:row>
      <xdr:rowOff>9525</xdr:rowOff>
    </xdr:from>
    <xdr:to>
      <xdr:col>26</xdr:col>
      <xdr:colOff>609600</xdr:colOff>
      <xdr:row>34</xdr:row>
      <xdr:rowOff>9525</xdr:rowOff>
    </xdr:to>
    <xdr:cxnSp macro="">
      <xdr:nvCxnSpPr>
        <xdr:cNvPr id="7" name="Straight Connector 6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 editAs="twoCell">
    <xdr:from>
      <xdr:col>8</xdr:col>
      <xdr:colOff>0</xdr:colOff>
      <xdr:row>38</xdr:row>
      <xdr:rowOff>9525</xdr:rowOff>
    </xdr:from>
    <xdr:to>
      <xdr:col>11</xdr:col>
      <xdr:colOff>38100</xdr:colOff>
      <xdr:row>38</xdr:row>
      <xdr:rowOff>9525</xdr:rowOff>
    </xdr:to>
    <xdr:cxnSp macro="">
      <xdr:nvCxnSpPr>
        <xdr:cNvPr id="8" name="Straight Connector 7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 editAs="twoCell">
    <xdr:from>
      <xdr:col>14</xdr:col>
      <xdr:colOff>0</xdr:colOff>
      <xdr:row>38</xdr:row>
      <xdr:rowOff>9525</xdr:rowOff>
    </xdr:from>
    <xdr:to>
      <xdr:col>19</xdr:col>
      <xdr:colOff>133350</xdr:colOff>
      <xdr:row>38</xdr:row>
      <xdr:rowOff>9525</xdr:rowOff>
    </xdr:to>
    <xdr:cxnSp macro="">
      <xdr:nvCxnSpPr>
        <xdr:cNvPr id="9" name="Straight Connector 8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="https://star-pro.ru/nmccommon" TargetMode="External" /><Relationship Id="rId2" Type="http://schemas.openxmlformats.org/officeDocument/2006/relationships/hyperlink" Target="http://zakupki.gov.ru/epz/contract/contractCard/common-info.html?reestrNumber=3664800616224000015" TargetMode="External" /><Relationship Id="rId3" Type="http://schemas.openxmlformats.org/officeDocument/2006/relationships/hyperlink" Target="http://zakupki.gov.ru/epz/contract/contractCard/common-info.html?reestrNumber=2668200342924000011" TargetMode="External" /><Relationship Id="rId4" Type="http://schemas.openxmlformats.org/officeDocument/2006/relationships/hyperlink" Target="http://zakupki.gov.ru/epz/contract/contractCard/common-info.html?reestrNumber=2668000042223000173" TargetMode="External" /><Relationship Id="rId5" Type="http://schemas.openxmlformats.org/officeDocument/2006/relationships/hyperlink" Target="http://zakupki.gov.ru/epz/contract/contractCard/common-info.html?reestrNumber=2667322626724000058" TargetMode="External" /><Relationship Id="rId6" Type="http://schemas.openxmlformats.org/officeDocument/2006/relationships/hyperlink" Target="http://zakupki.gov.ru/epz/contract/contractCard/common-info.html?reestrNumber=2668200342924000032" TargetMode="External" /><Relationship Id="rId7" Type="http://schemas.openxmlformats.org/officeDocument/2006/relationships/hyperlink" Target="http://zakupki.gov.ru/epz/contract/contractCard/common-info.html?reestrNumber=2663000221623000110" TargetMode="External" /><Relationship Id="rId8" Type="http://schemas.openxmlformats.org/officeDocument/2006/relationships/hyperlink" Target="http://zakupki.gov.ru/epz/contract/contractCard/common-info.html?reestrNumber=2664000075424000008" TargetMode="External" /><Relationship Id="rId9" Type="http://schemas.openxmlformats.org/officeDocument/2006/relationships/hyperlink" Target="http://zakupki.gov.ru/epz/contract/contractCard/common-info.html?reestrNumber=2668200342924000011" TargetMode="External" /><Relationship Id="rId10" Type="http://schemas.openxmlformats.org/officeDocument/2006/relationships/hyperlink" Target="http://zakupki.gov.ru/epz/contract/contractCard/common-info.html?reestrNumber=1666901352324000103" TargetMode="External" /><Relationship Id="rId11" Type="http://schemas.openxmlformats.org/officeDocument/2006/relationships/hyperlink" Target="http://zakupki.gov.ru/epz/contract/contractCard/common-info.html?reestrNumber=2668000042223000173" TargetMode="External" /><Relationship Id="rId12" Type="http://schemas.openxmlformats.org/officeDocument/2006/relationships/hyperlink" Target="http://zakupki.gov.ru/epz/contract/contractCard/common-info.html?reestrNumber=3664800616224000014" TargetMode="External" /><Relationship Id="rId13" Type="http://schemas.openxmlformats.org/officeDocument/2006/relationships/hyperlink" Target="http://zakupki.gov.ru/epz/contract/contractCard/common-info.html?reestrNumber=2668200342924000011" TargetMode="External" /><Relationship Id="rId14" Type="http://schemas.openxmlformats.org/officeDocument/2006/relationships/hyperlink" Target="http://zakupki.gov.ru/epz/contract/contractCard/common-info.html?reestrNumber=2663000221624000071" TargetMode="External" /><Relationship Id="rId15" Type="http://schemas.openxmlformats.org/officeDocument/2006/relationships/hyperlink" Target="http://zakupki.gov.ru/epz/contract/contractCard/common-info.html?reestrNumber=2667322626723000299" TargetMode="External" /><Relationship Id="rId16" Type="http://schemas.openxmlformats.org/officeDocument/2006/relationships/hyperlink" Target="http://zakupki.gov.ru/epz/contract/contractCard/common-info.html?reestrNumber=2661204921123000945" TargetMode="External" /><Relationship Id="rId17" Type="http://schemas.openxmlformats.org/officeDocument/2006/relationships/drawing" Target="../drawings/drawing1.xml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0"/>
  </x:sheetPr>
  <x:sheetViews>
    <x:sheetView workbookViewId="0"/>
  </x:sheetViews>
  <x:cols>
    <x:col min="1" max="1" width="3.86" customWidth="1"/>
    <x:col min="2" max="2" width="0.29" customWidth="1"/>
    <x:col min="3" max="3" width="19.43" customWidth="1"/>
    <x:col min="4" max="4" width="6.71" customWidth="1"/>
    <x:col min="5" max="5" width="3.86" customWidth="1"/>
    <x:col min="6" max="6" width="2" customWidth="1"/>
    <x:col min="7" max="7" width="0.86" customWidth="1"/>
    <x:col min="8" max="8" width="0.86" customWidth="1"/>
    <x:col min="9" max="9" width="0.71" customWidth="1"/>
    <x:col min="10" max="10" width="2.57" customWidth="1"/>
    <x:col min="11" max="11" width="3.71" customWidth="1"/>
    <x:col min="12" max="12" width="0.57" customWidth="1"/>
    <x:col min="13" max="13" width="0.86" customWidth="1"/>
    <x:col min="14" max="14" width="1.71" customWidth="1"/>
    <x:col min="15" max="15" width="6.86" customWidth="1"/>
    <x:col min="16" max="16" width="3.43" customWidth="1"/>
    <x:col min="17" max="17" width="1" customWidth="1"/>
    <x:col min="18" max="18" width="2.43" customWidth="1"/>
    <x:col min="19" max="19" width="3.29" customWidth="1"/>
    <x:col min="20" max="20" width="2" customWidth="1"/>
    <x:col min="21" max="21" width="4.71" customWidth="1"/>
    <x:col min="22" max="22" width="3.71" customWidth="1"/>
    <x:col min="23" max="23" width="3.43" customWidth="1"/>
    <x:col min="24" max="24" width="3.14" customWidth="1"/>
    <x:col min="25" max="25" width="10.29" customWidth="1"/>
    <x:col min="26" max="26" width="10.29" customWidth="1"/>
    <x:col min="27" max="27" width="9.14" customWidth="1"/>
    <x:col min="28" max="28" width="1.14" customWidth="1"/>
    <x:col min="29" max="29" width="10.29" customWidth="1"/>
    <x:col min="30" max="30" width="4.86" customWidth="1"/>
    <x:col min="31" max="31" width="4.43" customWidth="1"/>
    <x:col min="32" max="32" width="6.14" customWidth="1"/>
    <x:col min="33" max="33" width="6.14" customWidth="1"/>
    <x:col min="34" max="34" width="9.86" customWidth="1"/>
    <x:col min="35" max="35" width="9.29" customWidth="1"/>
    <x:col min="36" max="36" width="0.14" customWidth="1"/>
    <x:col min="37" max="37" width="14.14" customWidth="1"/>
    <x:col min="38" max="38" width="2.86" customWidth="1"/>
    <x:col min="39" max="39" width="1.43" customWidth="1"/>
    <x:col min="40" max="40" width="0.14" customWidth="1"/>
  </x:cols>
  <x:sheetData>
    <x:row r="1" ht="15" customHeight="1">
      <x:c r="A1" s="1" t="s">
        <x:v>0</x:v>
      </x:c>
      <x:c r="B1" s="1"/>
      <x:c r="C1" s="1"/>
      <x:c r="D1" s="1"/>
      <x:c r="E1" s="1"/>
      <x:c r="F1" s="1"/>
      <x:c r="G1" s="1"/>
      <x:c r="H1" s="1"/>
      <x:c r="I1" s="1"/>
      <x:c r="J1" s="1"/>
      <x:c r="K1" s="1"/>
      <x:c r="L1" s="1"/>
      <x:c r="M1" s="1"/>
      <x:c r="N1" s="1"/>
      <x:c r="O1" s="1"/>
      <x:c r="P1" s="1"/>
      <x:c r="Q1" s="1"/>
      <x:c r="R1" s="1"/>
      <x:c r="S1" s="1"/>
      <x:c r="T1" s="1"/>
      <x:c r="U1" s="1"/>
      <x:c r="V1" s="1"/>
      <x:c r="W1" s="1"/>
      <x:c r="X1" s="1"/>
      <x:c r="Y1" s="1"/>
      <x:c r="Z1" s="1"/>
      <x:c r="AA1" s="1"/>
      <x:c r="AB1" s="1"/>
      <x:c r="AC1" s="1"/>
      <x:c r="AD1" s="1"/>
      <x:c r="AE1" s="1"/>
      <x:c r="AF1" s="1"/>
      <x:c r="AG1" s="1"/>
      <x:c r="AH1" s="1"/>
      <x:c r="AI1" s="1"/>
      <x:c r="AJ1" s="1"/>
      <x:c r="AK1" s="1"/>
      <x:c r="AL1" s="1"/>
      <x:c r="AM1" s="2"/>
    </x:row>
    <x:row r="2" ht="16.5" customHeight="1">
      <x:c r="A2" s="3" t="s">
        <x:v>1</x:v>
      </x:c>
      <x:c r="B2" s="3"/>
      <x:c r="C2" s="3"/>
      <x:c r="D2" s="3"/>
      <x:c r="E2" s="3"/>
      <x:c r="F2" s="3"/>
      <x:c r="G2" s="3"/>
      <x:c r="H2" s="3"/>
      <x:c r="I2" s="3"/>
      <x:c r="J2" s="3"/>
      <x:c r="K2" s="3"/>
      <x:c r="L2" s="3"/>
      <x:c r="M2" s="3"/>
      <x:c r="N2" s="3"/>
      <x:c r="O2" s="3"/>
      <x:c r="P2" s="3"/>
      <x:c r="Q2" s="3"/>
      <x:c r="R2" s="3"/>
      <x:c r="S2" s="3"/>
      <x:c r="T2" s="3"/>
      <x:c r="U2" s="3"/>
      <x:c r="V2" s="3"/>
      <x:c r="W2" s="3"/>
      <x:c r="X2" s="3"/>
      <x:c r="Y2" s="3"/>
      <x:c r="Z2" s="3"/>
      <x:c r="AA2" s="3"/>
      <x:c r="AB2" s="3"/>
      <x:c r="AC2" s="3"/>
      <x:c r="AD2" s="3"/>
      <x:c r="AE2" s="3"/>
      <x:c r="AF2" s="3"/>
      <x:c r="AG2" s="3"/>
      <x:c r="AH2" s="3"/>
      <x:c r="AI2" s="3"/>
      <x:c r="AJ2" s="3"/>
      <x:c r="AK2" s="3"/>
      <x:c r="AL2" s="3"/>
      <x:c r="AM2" s="3"/>
    </x:row>
    <x:row r="3" ht="39.75" customHeight="1">
      <x:c r="A3" s="4" t="s">
        <x:v>2</x:v>
      </x:c>
      <x:c r="B3" s="4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W3" s="4"/>
      <x:c r="X3" s="4"/>
      <x:c r="Y3" s="4"/>
      <x:c r="Z3" s="4"/>
      <x:c r="AA3" s="4"/>
      <x:c r="AB3" s="4"/>
      <x:c r="AC3" s="4"/>
      <x:c r="AD3" s="4"/>
      <x:c r="AE3" s="4"/>
      <x:c r="AF3" s="4"/>
      <x:c r="AG3" s="4"/>
      <x:c r="AH3" s="4"/>
      <x:c r="AI3" s="4"/>
      <x:c r="AJ3" s="4"/>
      <x:c r="AK3" s="4"/>
      <x:c r="AL3" s="4"/>
      <x:c r="AM3" s="4"/>
    </x:row>
    <x:row r="4" ht="48.75" customHeight="1">
      <x:c r="A4" s="5" t="s">
        <x:v>3</x:v>
      </x:c>
      <x:c r="B4" s="5"/>
      <x:c r="C4" s="5"/>
      <x:c r="D4" s="5"/>
      <x:c r="E4" s="5"/>
      <x:c r="F4" s="5"/>
      <x:c r="G4" s="5"/>
      <x:c r="H4" s="5"/>
      <x:c r="I4" s="5"/>
      <x:c r="J4" s="5"/>
      <x:c r="K4" s="5"/>
      <x:c r="L4" s="5"/>
      <x:c r="M4" s="5"/>
      <x:c r="N4" s="5"/>
      <x:c r="O4" s="5"/>
      <x:c r="P4" s="5"/>
      <x:c r="Q4" s="5"/>
      <x:c r="R4" s="5"/>
      <x:c r="S4" s="5"/>
      <x:c r="T4" s="5"/>
      <x:c r="U4" s="5"/>
      <x:c r="V4" s="5"/>
      <x:c r="W4" s="5"/>
      <x:c r="X4" s="5"/>
      <x:c r="Y4" s="5"/>
      <x:c r="Z4" s="5"/>
      <x:c r="AA4" s="5"/>
      <x:c r="AB4" s="5"/>
      <x:c r="AC4" s="5"/>
      <x:c r="AD4" s="5"/>
      <x:c r="AE4" s="5"/>
      <x:c r="AF4" s="5"/>
      <x:c r="AG4" s="5"/>
      <x:c r="AH4" s="5"/>
      <x:c r="AI4" s="5"/>
      <x:c r="AJ4" s="5"/>
      <x:c r="AK4" s="5"/>
      <x:c r="AL4" s="5"/>
      <x:c r="AM4" s="5"/>
    </x:row>
    <x:row r="5" ht="18" customHeight="1"/>
    <x:row r="6" ht="1.5" customHeight="1"/>
    <x:row r="7" ht="16.5" customHeight="1">
      <x:c r="Y7" s="6" t="s">
        <x:v>4</x:v>
      </x:c>
      <x:c r="Z7" s="6"/>
    </x:row>
    <x:row r="8" ht="9" customHeight="1"/>
    <x:row r="9" ht="51" customHeight="1">
      <x:c r="A9" s="7" t="s">
        <x:v>5</x:v>
      </x:c>
      <x:c r="B9" s="7"/>
      <x:c r="C9" s="7" t="s">
        <x:v>6</x:v>
      </x:c>
      <x:c r="D9" s="7" t="s">
        <x:v>7</x:v>
      </x:c>
      <x:c r="E9" s="7"/>
      <x:c r="F9" s="7"/>
      <x:c r="G9" s="7"/>
      <x:c r="H9" s="7"/>
      <x:c r="I9" s="7"/>
      <x:c r="J9" s="7"/>
      <x:c r="K9" s="7" t="s">
        <x:v>8</x:v>
      </x:c>
      <x:c r="L9" s="7"/>
      <x:c r="M9" s="7"/>
      <x:c r="N9" s="7"/>
      <x:c r="O9" s="7"/>
      <x:c r="P9" s="7"/>
      <x:c r="Q9" s="7" t="s">
        <x:v>9</x:v>
      </x:c>
      <x:c r="R9" s="7"/>
      <x:c r="S9" s="7"/>
      <x:c r="T9" s="7" t="s">
        <x:v>10</x:v>
      </x:c>
      <x:c r="U9" s="7"/>
      <x:c r="V9" s="7" t="s">
        <x:v>11</x:v>
      </x:c>
      <x:c r="W9" s="7"/>
      <x:c r="X9" s="7"/>
      <x:c r="Y9" s="7" t="s">
        <x:v>12</x:v>
      </x:c>
      <x:c r="Z9" s="7" t="s">
        <x:v>13</x:v>
      </x:c>
      <x:c r="AA9" s="7" t="s">
        <x:v>14</x:v>
      </x:c>
      <x:c r="AB9" s="7"/>
      <x:c r="AC9" s="7" t="s">
        <x:v>15</x:v>
      </x:c>
      <x:c r="AD9" s="7" t="s">
        <x:v>16</x:v>
      </x:c>
      <x:c r="AE9" s="7"/>
      <x:c r="AF9" s="8" t="s">
        <x:v>17</x:v>
      </x:c>
      <x:c r="AG9" s="8"/>
      <x:c r="AH9" s="8" t="s">
        <x:v>18</x:v>
      </x:c>
      <x:c r="AI9" s="9" t="s">
        <x:v>19</x:v>
      </x:c>
      <x:c r="AJ9" s="9" t="s">
        <x:v>20</x:v>
      </x:c>
      <x:c r="AK9" s="9"/>
      <x:c r="AL9" s="9"/>
      <x:c r="AM9" s="9"/>
    </x:row>
    <x:row r="10" ht="7.5" customHeight="1">
      <x:c r="A10" s="7"/>
      <x:c r="B10" s="7"/>
      <x:c r="C10" s="7"/>
      <x:c r="D10" s="7"/>
      <x:c r="E10" s="7"/>
      <x:c r="F10" s="7"/>
      <x:c r="G10" s="7"/>
      <x:c r="H10" s="7"/>
      <x:c r="I10" s="7"/>
      <x:c r="J10" s="7"/>
      <x:c r="K10" s="7"/>
      <x:c r="L10" s="7"/>
      <x:c r="M10" s="7"/>
      <x:c r="N10" s="7"/>
      <x:c r="O10" s="7"/>
      <x:c r="P10" s="7"/>
      <x:c r="Q10" s="7"/>
      <x:c r="R10" s="7"/>
      <x:c r="S10" s="7"/>
      <x:c r="T10" s="7"/>
      <x:c r="U10" s="7"/>
      <x:c r="V10" s="7" t="s">
        <x:v>21</x:v>
      </x:c>
      <x:c r="W10" s="7"/>
      <x:c r="X10" s="7"/>
      <x:c r="Y10" s="7"/>
      <x:c r="Z10" s="7"/>
      <x:c r="AA10" s="7"/>
      <x:c r="AB10" s="7"/>
      <x:c r="AC10" s="7"/>
      <x:c r="AD10" s="7"/>
      <x:c r="AE10" s="7"/>
      <x:c r="AF10" s="10"/>
      <x:c r="AG10" s="10"/>
      <x:c r="AH10" s="8"/>
      <x:c r="AI10" s="9"/>
      <x:c r="AJ10" s="11"/>
      <x:c r="AK10" s="12"/>
      <x:c r="AL10" s="12"/>
      <x:c r="AM10" s="12"/>
    </x:row>
    <x:row r="11" ht="54" customHeight="1">
      <x:c r="A11" s="7"/>
      <x:c r="B11" s="7"/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7"/>
      <x:c r="P11" s="7"/>
      <x:c r="Q11" s="7"/>
      <x:c r="R11" s="7"/>
      <x:c r="S11" s="7"/>
      <x:c r="T11" s="7"/>
      <x:c r="U11" s="7"/>
      <x:c r="V11" s="7"/>
      <x:c r="W11" s="7"/>
      <x:c r="X11" s="7"/>
      <x:c r="Y11" s="7"/>
      <x:c r="Z11" s="7"/>
      <x:c r="AA11" s="7"/>
      <x:c r="AB11" s="7"/>
      <x:c r="AC11" s="7"/>
      <x:c r="AD11" s="7"/>
      <x:c r="AE11" s="7"/>
      <x:c r="AF11" s="10"/>
      <x:c r="AG11" s="10"/>
      <x:c r="AH11" s="10"/>
      <x:c r="AI11" s="9"/>
      <x:c r="AJ11" s="11"/>
      <x:c r="AK11" s="12"/>
      <x:c r="AL11" s="12"/>
      <x:c r="AM11" s="12"/>
    </x:row>
    <x:row r="12" ht="20.25" customHeight="1">
      <x:c r="A12" s="7">
        <x:v>1</x:v>
      </x:c>
      <x:c r="B12" s="7"/>
      <x:c r="C12" s="13" t="s">
        <x:v>22</x:v>
      </x:c>
      <x:c r="D12" s="13" t="s">
        <x:v>23</x:v>
      </x:c>
      <x:c r="E12" s="13"/>
      <x:c r="F12" s="13"/>
      <x:c r="G12" s="13"/>
      <x:c r="H12" s="13"/>
      <x:c r="I12" s="13"/>
      <x:c r="J12" s="13"/>
      <x:c r="K12" s="13" t="s">
        <x:v>24</x:v>
      </x:c>
      <x:c r="L12" s="13"/>
      <x:c r="M12" s="13"/>
      <x:c r="N12" s="13"/>
      <x:c r="O12" s="13"/>
      <x:c r="P12" s="13"/>
      <x:c r="Q12" s="14" t="s">
        <x:v>25</x:v>
      </x:c>
      <x:c r="R12" s="14"/>
      <x:c r="S12" s="14"/>
      <x:c r="T12" s="13" t="s">
        <x:v>26</x:v>
      </x:c>
      <x:c r="U12" s="13"/>
      <x:c r="V12" s="15">
        <x:v>251</x:v>
      </x:c>
      <x:c r="W12" s="15"/>
      <x:c r="X12" s="15"/>
      <x:c r="Y12" s="15">
        <x:v>253.58000000000001</x:v>
      </x:c>
      <x:c r="Z12" s="15">
        <x:v>269.05000000000001</x:v>
      </x:c>
      <x:c r="AA12" s="15"/>
      <x:c r="AB12" s="15"/>
      <x:c r="AC12" s="15"/>
      <x:c r="AD12" s="15">
        <x:f>ROUND(AVERAGE(V12,Y12,Z12), 2)</x:f>
        <x:v/>
      </x:c>
      <x:c r="AE12" s="15"/>
      <x:c r="AF12" s="16">
        <x:f>STDEV(V12,Y12,Z12)</x:f>
        <x:v/>
      </x:c>
      <x:c r="AG12" s="16"/>
      <x:c r="AH12" s="16">
        <x:f>AF12/AD12*100</x:f>
        <x:v/>
      </x:c>
      <x:c r="AI12" s="16" t="s">
        <x:v>27</x:v>
      </x:c>
      <x:c r="AJ12" s="17">
        <x:f>ROUND(Q12*ROUND(AD12*(100 + IF(ISNUMBER(AI12), AI12, 0))/100, 2), 2)</x:f>
        <x:v/>
      </x:c>
      <x:c r="AK12" s="17"/>
      <x:c r="AL12" s="17"/>
      <x:c r="AM12" s="17"/>
    </x:row>
    <x:row r="13" ht="28.5" customHeight="1">
      <x:c r="A13" s="7"/>
      <x:c r="B13" s="7"/>
      <x:c r="C13" s="13"/>
      <x:c r="D13" s="13"/>
      <x:c r="E13" s="13"/>
      <x:c r="F13" s="13"/>
      <x:c r="G13" s="13"/>
      <x:c r="H13" s="13"/>
      <x:c r="I13" s="13"/>
      <x:c r="J13" s="13"/>
      <x:c r="K13" s="13"/>
      <x:c r="L13" s="13"/>
      <x:c r="M13" s="13"/>
      <x:c r="N13" s="13"/>
      <x:c r="O13" s="13"/>
      <x:c r="P13" s="13"/>
      <x:c r="Q13" s="14"/>
      <x:c r="R13" s="14"/>
      <x:c r="S13" s="14"/>
      <x:c r="T13" s="13"/>
      <x:c r="U13" s="13"/>
      <x:c r="V13" s="18" t="s">
        <x:v>28</x:v>
      </x:c>
      <x:c r="W13" s="18"/>
      <x:c r="X13" s="18"/>
      <x:c r="Y13" s="18" t="s">
        <x:v>29</x:v>
      </x:c>
      <x:c r="Z13" s="18" t="s">
        <x:v>30</x:v>
      </x:c>
      <x:c r="AA13" s="19" t="s">
        <x:v>27</x:v>
      </x:c>
      <x:c r="AB13" s="19"/>
      <x:c r="AC13" s="19" t="s">
        <x:v>27</x:v>
      </x:c>
      <x:c r="AD13" s="15"/>
      <x:c r="AE13" s="15"/>
      <x:c r="AF13" s="16"/>
      <x:c r="AG13" s="16"/>
      <x:c r="AH13" s="16"/>
      <x:c r="AI13" s="16"/>
      <x:c r="AJ13" s="17"/>
      <x:c r="AK13" s="17"/>
      <x:c r="AL13" s="17"/>
      <x:c r="AM13" s="17"/>
    </x:row>
    <x:row r="14" ht="18" customHeight="1">
      <x:c r="A14" s="7"/>
      <x:c r="B14" s="7"/>
      <x:c r="C14" s="13"/>
      <x:c r="D14" s="13"/>
      <x:c r="E14" s="13"/>
      <x:c r="F14" s="13"/>
      <x:c r="G14" s="13"/>
      <x:c r="H14" s="13"/>
      <x:c r="I14" s="13"/>
      <x:c r="J14" s="13"/>
      <x:c r="K14" s="13"/>
      <x:c r="L14" s="13"/>
      <x:c r="M14" s="13"/>
      <x:c r="N14" s="13"/>
      <x:c r="O14" s="13"/>
      <x:c r="P14" s="13"/>
      <x:c r="Q14" s="14"/>
      <x:c r="R14" s="14"/>
      <x:c r="S14" s="14"/>
      <x:c r="T14" s="13"/>
      <x:c r="U14" s="13"/>
      <x:c r="V14" s="19" t="s">
        <x:v>31</x:v>
      </x:c>
      <x:c r="W14" s="19"/>
      <x:c r="X14" s="19"/>
      <x:c r="Y14" s="19" t="s">
        <x:f>ROUND(MIN(1 + (101.60 - 100)/100 + (100.66 - 100)/100 + (100.18 - 100)/100 + (100.30 - 100)/100 + (100.01 - 100)/100 + (100.82 - 100)/100 + (100.27 - 100)/100 + (99.70 - 100)/100 + (100.45 - 100)/100 + (101.26 - 100)/100, 1 + 13/100), 2)</x:f>
        <x:v/>
      </x:c>
      <x:c r="Z14" s="19" t="s">
        <x:f>ROUND(MIN(1 + (101.44 - 100)/100 + (101.60 - 100)/100 + (100.66 - 100)/100 + (100.18 - 100)/100 + (100.30 - 100)/100 + (100.01 - 100)/100 + (100.82 - 100)/100 + (100.27 - 100)/100 + (99.70 - 100)/100 + (100.45 - 100)/100 + (101.26 - 100)/100, 1 + 13/100), 2)</x:f>
        <x:v/>
      </x:c>
      <x:c r="AA14" s="20"/>
      <x:c r="AB14" s="20"/>
      <x:c r="AC14" s="20"/>
      <x:c r="AD14" s="15"/>
      <x:c r="AE14" s="15"/>
      <x:c r="AF14" s="16"/>
      <x:c r="AG14" s="16"/>
      <x:c r="AH14" s="16"/>
      <x:c r="AI14" s="16"/>
      <x:c r="AJ14" s="17"/>
      <x:c r="AK14" s="17"/>
      <x:c r="AL14" s="17"/>
      <x:c r="AM14" s="17"/>
    </x:row>
    <x:row r="15" ht="21" customHeight="1">
      <x:c r="A15" s="7">
        <x:v>2</x:v>
      </x:c>
      <x:c r="B15" s="7"/>
      <x:c r="C15" s="13" t="s">
        <x:v>34</x:v>
      </x:c>
      <x:c r="D15" s="13" t="s">
        <x:v>35</x:v>
      </x:c>
      <x:c r="E15" s="13"/>
      <x:c r="F15" s="13"/>
      <x:c r="G15" s="13"/>
      <x:c r="H15" s="13"/>
      <x:c r="I15" s="13"/>
      <x:c r="J15" s="13"/>
      <x:c r="K15" s="13" t="s">
        <x:v>36</x:v>
      </x:c>
      <x:c r="L15" s="13"/>
      <x:c r="M15" s="13"/>
      <x:c r="N15" s="13"/>
      <x:c r="O15" s="13"/>
      <x:c r="P15" s="13"/>
      <x:c r="Q15" s="14" t="s">
        <x:v>37</x:v>
      </x:c>
      <x:c r="R15" s="14"/>
      <x:c r="S15" s="14"/>
      <x:c r="T15" s="13" t="s">
        <x:v>26</x:v>
      </x:c>
      <x:c r="U15" s="13"/>
      <x:c r="V15" s="15">
        <x:v>189.90000000000001</x:v>
      </x:c>
      <x:c r="W15" s="15"/>
      <x:c r="X15" s="15"/>
      <x:c r="Y15" s="15">
        <x:v>190.96000000000001</x:v>
      </x:c>
      <x:c r="Z15" s="15">
        <x:v>206.08000000000001</x:v>
      </x:c>
      <x:c r="AA15" s="15"/>
      <x:c r="AB15" s="15"/>
      <x:c r="AC15" s="15"/>
      <x:c r="AD15" s="15">
        <x:f>ROUND(AVERAGE(V15,Y15,Z15), 2)</x:f>
        <x:v/>
      </x:c>
      <x:c r="AE15" s="15"/>
      <x:c r="AF15" s="16">
        <x:f>STDEV(V15,Y15,Z15)</x:f>
        <x:v/>
      </x:c>
      <x:c r="AG15" s="16"/>
      <x:c r="AH15" s="16">
        <x:f>AF15/AD15*100</x:f>
        <x:v/>
      </x:c>
      <x:c r="AI15" s="16" t="s">
        <x:v>27</x:v>
      </x:c>
      <x:c r="AJ15" s="17">
        <x:f>ROUND(Q15*ROUND(AD15*(100 + IF(ISNUMBER(AI15), AI15, 0))/100, 2), 2)</x:f>
        <x:v/>
      </x:c>
      <x:c r="AK15" s="17"/>
      <x:c r="AL15" s="17"/>
      <x:c r="AM15" s="17"/>
    </x:row>
    <x:row r="16" ht="27.75" customHeight="1">
      <x:c r="A16" s="7"/>
      <x:c r="B16" s="7"/>
      <x:c r="C16" s="13"/>
      <x:c r="D16" s="13"/>
      <x:c r="E16" s="13"/>
      <x:c r="F16" s="13"/>
      <x:c r="G16" s="13"/>
      <x:c r="H16" s="13"/>
      <x:c r="I16" s="13"/>
      <x:c r="J16" s="13"/>
      <x:c r="K16" s="13"/>
      <x:c r="L16" s="13"/>
      <x:c r="M16" s="13"/>
      <x:c r="N16" s="13"/>
      <x:c r="O16" s="13"/>
      <x:c r="P16" s="13"/>
      <x:c r="Q16" s="14"/>
      <x:c r="R16" s="14"/>
      <x:c r="S16" s="14"/>
      <x:c r="T16" s="13"/>
      <x:c r="U16" s="13"/>
      <x:c r="V16" s="18" t="s">
        <x:v>38</x:v>
      </x:c>
      <x:c r="W16" s="18"/>
      <x:c r="X16" s="18"/>
      <x:c r="Y16" s="18" t="s">
        <x:v>39</x:v>
      </x:c>
      <x:c r="Z16" s="18" t="s">
        <x:v>40</x:v>
      </x:c>
      <x:c r="AA16" s="19" t="s">
        <x:v>27</x:v>
      </x:c>
      <x:c r="AB16" s="19"/>
      <x:c r="AC16" s="19" t="s">
        <x:v>27</x:v>
      </x:c>
      <x:c r="AD16" s="15"/>
      <x:c r="AE16" s="15"/>
      <x:c r="AF16" s="16"/>
      <x:c r="AG16" s="16"/>
      <x:c r="AH16" s="16"/>
      <x:c r="AI16" s="16"/>
      <x:c r="AJ16" s="17"/>
      <x:c r="AK16" s="17"/>
      <x:c r="AL16" s="17"/>
      <x:c r="AM16" s="17"/>
    </x:row>
    <x:row r="17" ht="18.75" customHeight="1">
      <x:c r="A17" s="7"/>
      <x:c r="B17" s="7"/>
      <x:c r="C17" s="13"/>
      <x:c r="D17" s="13"/>
      <x:c r="E17" s="13"/>
      <x:c r="F17" s="13"/>
      <x:c r="G17" s="13"/>
      <x:c r="H17" s="13"/>
      <x:c r="I17" s="13"/>
      <x:c r="J17" s="13"/>
      <x:c r="K17" s="13"/>
      <x:c r="L17" s="13"/>
      <x:c r="M17" s="13"/>
      <x:c r="N17" s="13"/>
      <x:c r="O17" s="13"/>
      <x:c r="P17" s="13"/>
      <x:c r="Q17" s="14"/>
      <x:c r="R17" s="14"/>
      <x:c r="S17" s="14"/>
      <x:c r="T17" s="13"/>
      <x:c r="U17" s="13"/>
      <x:c r="V17" s="19" t="s">
        <x:f>ROUND(MIN(1 + (100.18 - 100)/100 + (100.30 - 100)/100 + (100.01 - 100)/100 + (100.82 - 100)/100 + (100.27 - 100)/100 + (99.70 - 100)/100 + (100.45 - 100)/100 + (101.26 - 100)/100, 1 + 13/100), 2)</x:f>
        <x:v/>
      </x:c>
      <x:c r="W17" s="19"/>
      <x:c r="X17" s="19"/>
      <x:c r="Y17" s="19" t="s">
        <x:f>ROUND(MIN(1 + (100.30 - 100)/100 + (100.01 - 100)/100 + (100.82 - 100)/100 + (100.27 - 100)/100 + (99.70 - 100)/100 + (100.45 - 100)/100 + (101.26 - 100)/100, 1 + 13/100), 2)</x:f>
        <x:v/>
      </x:c>
      <x:c r="Z17" s="19" t="s">
        <x:f>ROUND(MIN(1 + (101.44 - 100)/100 + (101.60 - 100)/100 + (100.66 - 100)/100 + (100.18 - 100)/100 + (100.30 - 100)/100 + (100.01 - 100)/100 + (100.82 - 100)/100 + (100.27 - 100)/100 + (99.70 - 100)/100 + (100.45 - 100)/100 + (101.26 - 100)/100, 1 + 13/100), 2)</x:f>
        <x:v/>
      </x:c>
      <x:c r="AA17" s="20"/>
      <x:c r="AB17" s="20"/>
      <x:c r="AC17" s="20"/>
      <x:c r="AD17" s="15"/>
      <x:c r="AE17" s="15"/>
      <x:c r="AF17" s="16"/>
      <x:c r="AG17" s="16"/>
      <x:c r="AH17" s="16"/>
      <x:c r="AI17" s="16"/>
      <x:c r="AJ17" s="17"/>
      <x:c r="AK17" s="17"/>
      <x:c r="AL17" s="17"/>
      <x:c r="AM17" s="17"/>
    </x:row>
    <x:row r="18" ht="21" customHeight="1">
      <x:c r="A18" s="7">
        <x:v>3</x:v>
      </x:c>
      <x:c r="B18" s="7"/>
      <x:c r="C18" s="13" t="s">
        <x:v>42</x:v>
      </x:c>
      <x:c r="D18" s="13" t="s">
        <x:v>43</x:v>
      </x:c>
      <x:c r="E18" s="13"/>
      <x:c r="F18" s="13"/>
      <x:c r="G18" s="13"/>
      <x:c r="H18" s="13"/>
      <x:c r="I18" s="13"/>
      <x:c r="J18" s="13"/>
      <x:c r="K18" s="13" t="s">
        <x:v>44</x:v>
      </x:c>
      <x:c r="L18" s="13"/>
      <x:c r="M18" s="13"/>
      <x:c r="N18" s="13"/>
      <x:c r="O18" s="13"/>
      <x:c r="P18" s="13"/>
      <x:c r="Q18" s="14" t="s">
        <x:v>45</x:v>
      </x:c>
      <x:c r="R18" s="14"/>
      <x:c r="S18" s="14"/>
      <x:c r="T18" s="13" t="s">
        <x:v>26</x:v>
      </x:c>
      <x:c r="U18" s="13"/>
      <x:c r="V18" s="15">
        <x:v>243.36000000000001</x:v>
      </x:c>
      <x:c r="W18" s="15"/>
      <x:c r="X18" s="15"/>
      <x:c r="Y18" s="15">
        <x:v>275.63</x:v>
      </x:c>
      <x:c r="Z18" s="15">
        <x:v>283.32999999999998</x:v>
      </x:c>
      <x:c r="AA18" s="15"/>
      <x:c r="AB18" s="15"/>
      <x:c r="AC18" s="15"/>
      <x:c r="AD18" s="15">
        <x:f>ROUND(AVERAGE(V18,Y18,Z18), 2)</x:f>
        <x:v/>
      </x:c>
      <x:c r="AE18" s="15"/>
      <x:c r="AF18" s="16">
        <x:f>STDEV(V18,Y18,Z18)</x:f>
        <x:v/>
      </x:c>
      <x:c r="AG18" s="16"/>
      <x:c r="AH18" s="16">
        <x:f>AF18/AD18*100</x:f>
        <x:v/>
      </x:c>
      <x:c r="AI18" s="16" t="s">
        <x:v>27</x:v>
      </x:c>
      <x:c r="AJ18" s="17">
        <x:f>ROUND(Q18*ROUND(AD18*(100 + IF(ISNUMBER(AI18), AI18, 0))/100, 2), 2)</x:f>
        <x:v/>
      </x:c>
      <x:c r="AK18" s="17"/>
      <x:c r="AL18" s="17"/>
      <x:c r="AM18" s="17"/>
    </x:row>
    <x:row r="19" ht="27.75" customHeight="1">
      <x:c r="A19" s="7"/>
      <x:c r="B19" s="7"/>
      <x:c r="C19" s="13"/>
      <x:c r="D19" s="13"/>
      <x:c r="E19" s="13"/>
      <x:c r="F19" s="13"/>
      <x:c r="G19" s="13"/>
      <x:c r="H19" s="13"/>
      <x:c r="I19" s="13"/>
      <x:c r="J19" s="13"/>
      <x:c r="K19" s="13"/>
      <x:c r="L19" s="13"/>
      <x:c r="M19" s="13"/>
      <x:c r="N19" s="13"/>
      <x:c r="O19" s="13"/>
      <x:c r="P19" s="13"/>
      <x:c r="Q19" s="14"/>
      <x:c r="R19" s="14"/>
      <x:c r="S19" s="14"/>
      <x:c r="T19" s="13"/>
      <x:c r="U19" s="13"/>
      <x:c r="V19" s="18" t="s">
        <x:v>46</x:v>
      </x:c>
      <x:c r="W19" s="18"/>
      <x:c r="X19" s="18"/>
      <x:c r="Y19" s="18" t="s">
        <x:v>29</x:v>
      </x:c>
      <x:c r="Z19" s="18" t="s">
        <x:v>47</x:v>
      </x:c>
      <x:c r="AA19" s="19" t="s">
        <x:v>27</x:v>
      </x:c>
      <x:c r="AB19" s="19"/>
      <x:c r="AC19" s="19" t="s">
        <x:v>27</x:v>
      </x:c>
      <x:c r="AD19" s="15"/>
      <x:c r="AE19" s="15"/>
      <x:c r="AF19" s="16"/>
      <x:c r="AG19" s="16"/>
      <x:c r="AH19" s="16"/>
      <x:c r="AI19" s="16"/>
      <x:c r="AJ19" s="17"/>
      <x:c r="AK19" s="17"/>
      <x:c r="AL19" s="17"/>
      <x:c r="AM19" s="17"/>
    </x:row>
    <x:row r="20" ht="18" customHeight="1">
      <x:c r="A20" s="7"/>
      <x:c r="B20" s="7"/>
      <x:c r="C20" s="13"/>
      <x:c r="D20" s="13"/>
      <x:c r="E20" s="13"/>
      <x:c r="F20" s="13"/>
      <x:c r="G20" s="13"/>
      <x:c r="H20" s="13"/>
      <x:c r="I20" s="13"/>
      <x:c r="J20" s="13"/>
      <x:c r="K20" s="13"/>
      <x:c r="L20" s="13"/>
      <x:c r="M20" s="13"/>
      <x:c r="N20" s="13"/>
      <x:c r="O20" s="13"/>
      <x:c r="P20" s="13"/>
      <x:c r="Q20" s="14"/>
      <x:c r="R20" s="14"/>
      <x:c r="S20" s="14"/>
      <x:c r="T20" s="13"/>
      <x:c r="U20" s="13"/>
      <x:c r="V20" s="19" t="s">
        <x:f>ROUND(MIN(1 + (100.66 - 100)/100 + (100.18 - 100)/100 + (100.30 - 100)/100 + (100.01 - 100)/100 + (100.82 - 100)/100 + (100.27 - 100)/100 + (99.70 - 100)/100 + (100.45 - 100)/100 + (101.26 - 100)/100, 1 + 13/100), 2)</x:f>
        <x:v/>
      </x:c>
      <x:c r="W20" s="19"/>
      <x:c r="X20" s="19"/>
      <x:c r="Y20" s="19" t="s">
        <x:f>ROUND(MIN(1 + (101.60 - 100)/100 + (100.66 - 100)/100 + (100.18 - 100)/100 + (100.30 - 100)/100 + (100.01 - 100)/100 + (100.82 - 100)/100 + (100.27 - 100)/100 + (99.70 - 100)/100 + (100.45 - 100)/100 + (101.26 - 100)/100, 1 + 13/100), 2)</x:f>
        <x:v/>
      </x:c>
      <x:c r="Z20" s="19" t="s">
        <x:v>31</x:v>
      </x:c>
      <x:c r="AA20" s="20"/>
      <x:c r="AB20" s="20"/>
      <x:c r="AC20" s="20"/>
      <x:c r="AD20" s="15"/>
      <x:c r="AE20" s="15"/>
      <x:c r="AF20" s="16"/>
      <x:c r="AG20" s="16"/>
      <x:c r="AH20" s="16"/>
      <x:c r="AI20" s="16"/>
      <x:c r="AJ20" s="17"/>
      <x:c r="AK20" s="17"/>
      <x:c r="AL20" s="17"/>
      <x:c r="AM20" s="17"/>
    </x:row>
    <x:row r="21" ht="21" customHeight="1">
      <x:c r="A21" s="7">
        <x:v>4</x:v>
      </x:c>
      <x:c r="B21" s="7"/>
      <x:c r="C21" s="13" t="s">
        <x:v>49</x:v>
      </x:c>
      <x:c r="D21" s="13" t="s">
        <x:v>50</x:v>
      </x:c>
      <x:c r="E21" s="13"/>
      <x:c r="F21" s="13"/>
      <x:c r="G21" s="13"/>
      <x:c r="H21" s="13"/>
      <x:c r="I21" s="13"/>
      <x:c r="J21" s="13"/>
      <x:c r="K21" s="13" t="s">
        <x:v>51</x:v>
      </x:c>
      <x:c r="L21" s="13"/>
      <x:c r="M21" s="13"/>
      <x:c r="N21" s="13"/>
      <x:c r="O21" s="13"/>
      <x:c r="P21" s="13"/>
      <x:c r="Q21" s="14" t="s">
        <x:v>52</x:v>
      </x:c>
      <x:c r="R21" s="14"/>
      <x:c r="S21" s="14"/>
      <x:c r="T21" s="13" t="s">
        <x:v>26</x:v>
      </x:c>
      <x:c r="U21" s="13"/>
      <x:c r="V21" s="15">
        <x:v>148.84</x:v>
      </x:c>
      <x:c r="W21" s="15"/>
      <x:c r="X21" s="15"/>
      <x:c r="Y21" s="15">
        <x:v>187.66999999999999</x:v>
      </x:c>
      <x:c r="Z21" s="15">
        <x:v>206.16999999999999</x:v>
      </x:c>
      <x:c r="AA21" s="15"/>
      <x:c r="AB21" s="15"/>
      <x:c r="AC21" s="15"/>
      <x:c r="AD21" s="15">
        <x:f>ROUND(AVERAGE(V21,Y21,Z21), 2)</x:f>
        <x:v/>
      </x:c>
      <x:c r="AE21" s="15"/>
      <x:c r="AF21" s="16">
        <x:f>STDEV(V21,Y21,Z21)</x:f>
        <x:v/>
      </x:c>
      <x:c r="AG21" s="16"/>
      <x:c r="AH21" s="16">
        <x:f>AF21/AD21*100</x:f>
        <x:v/>
      </x:c>
      <x:c r="AI21" s="16" t="s">
        <x:v>27</x:v>
      </x:c>
      <x:c r="AJ21" s="17">
        <x:f>ROUND(Q21*ROUND(AD21*(100 + IF(ISNUMBER(AI21), AI21, 0))/100, 2), 2)</x:f>
        <x:v/>
      </x:c>
      <x:c r="AK21" s="17"/>
      <x:c r="AL21" s="17"/>
      <x:c r="AM21" s="17"/>
    </x:row>
    <x:row r="22" ht="27.75" customHeight="1">
      <x:c r="A22" s="7"/>
      <x:c r="B22" s="7"/>
      <x:c r="C22" s="13"/>
      <x:c r="D22" s="13"/>
      <x:c r="E22" s="13"/>
      <x:c r="F22" s="13"/>
      <x:c r="G22" s="13"/>
      <x:c r="H22" s="13"/>
      <x:c r="I22" s="13"/>
      <x:c r="J22" s="13"/>
      <x:c r="K22" s="13"/>
      <x:c r="L22" s="13"/>
      <x:c r="M22" s="13"/>
      <x:c r="N22" s="13"/>
      <x:c r="O22" s="13"/>
      <x:c r="P22" s="13"/>
      <x:c r="Q22" s="14"/>
      <x:c r="R22" s="14"/>
      <x:c r="S22" s="14"/>
      <x:c r="T22" s="13"/>
      <x:c r="U22" s="13"/>
      <x:c r="V22" s="18" t="s">
        <x:v>30</x:v>
      </x:c>
      <x:c r="W22" s="18"/>
      <x:c r="X22" s="18"/>
      <x:c r="Y22" s="18" t="s">
        <x:v>53</x:v>
      </x:c>
      <x:c r="Z22" s="18" t="s">
        <x:v>29</x:v>
      </x:c>
      <x:c r="AA22" s="19" t="s">
        <x:v>27</x:v>
      </x:c>
      <x:c r="AB22" s="19"/>
      <x:c r="AC22" s="19" t="s">
        <x:v>27</x:v>
      </x:c>
      <x:c r="AD22" s="15"/>
      <x:c r="AE22" s="15"/>
      <x:c r="AF22" s="16"/>
      <x:c r="AG22" s="16"/>
      <x:c r="AH22" s="16"/>
      <x:c r="AI22" s="16"/>
      <x:c r="AJ22" s="17"/>
      <x:c r="AK22" s="17"/>
      <x:c r="AL22" s="17"/>
      <x:c r="AM22" s="17"/>
    </x:row>
    <x:row r="23" ht="18.75" customHeight="1">
      <x:c r="A23" s="7"/>
      <x:c r="B23" s="7"/>
      <x:c r="C23" s="13"/>
      <x:c r="D23" s="13"/>
      <x:c r="E23" s="13"/>
      <x:c r="F23" s="13"/>
      <x:c r="G23" s="13"/>
      <x:c r="H23" s="13"/>
      <x:c r="I23" s="13"/>
      <x:c r="J23" s="13"/>
      <x:c r="K23" s="13"/>
      <x:c r="L23" s="13"/>
      <x:c r="M23" s="13"/>
      <x:c r="N23" s="13"/>
      <x:c r="O23" s="13"/>
      <x:c r="P23" s="13"/>
      <x:c r="Q23" s="14"/>
      <x:c r="R23" s="14"/>
      <x:c r="S23" s="14"/>
      <x:c r="T23" s="13"/>
      <x:c r="U23" s="13"/>
      <x:c r="V23" s="19" t="s">
        <x:f>ROUND(MIN(1 + (101.44 - 100)/100 + (101.60 - 100)/100 + (100.66 - 100)/100 + (100.18 - 100)/100 + (100.30 - 100)/100 + (100.01 - 100)/100 + (100.82 - 100)/100 + (100.27 - 100)/100 + (99.70 - 100)/100 + (100.45 - 100)/100 + (101.26 - 100)/100, 1 + 13/100), 2)</x:f>
        <x:v/>
      </x:c>
      <x:c r="W23" s="19"/>
      <x:c r="X23" s="19"/>
      <x:c r="Y23" s="19" t="s">
        <x:v>31</x:v>
      </x:c>
      <x:c r="Z23" s="19" t="s">
        <x:f>ROUND(MIN(1 + (101.60 - 100)/100 + (100.66 - 100)/100 + (100.18 - 100)/100 + (100.30 - 100)/100 + (100.01 - 100)/100 + (100.82 - 100)/100 + (100.27 - 100)/100 + (99.70 - 100)/100 + (100.45 - 100)/100 + (101.26 - 100)/100, 1 + 13/100), 2)</x:f>
        <x:v/>
      </x:c>
      <x:c r="AA23" s="20"/>
      <x:c r="AB23" s="20"/>
      <x:c r="AC23" s="20"/>
      <x:c r="AD23" s="15"/>
      <x:c r="AE23" s="15"/>
      <x:c r="AF23" s="16"/>
      <x:c r="AG23" s="16"/>
      <x:c r="AH23" s="16"/>
      <x:c r="AI23" s="16"/>
      <x:c r="AJ23" s="17"/>
      <x:c r="AK23" s="17"/>
      <x:c r="AL23" s="17"/>
      <x:c r="AM23" s="17"/>
    </x:row>
    <x:row r="24" ht="21" customHeight="1">
      <x:c r="A24" s="7">
        <x:v>5</x:v>
      </x:c>
      <x:c r="B24" s="7"/>
      <x:c r="C24" s="13" t="s">
        <x:v>54</x:v>
      </x:c>
      <x:c r="D24" s="13" t="s">
        <x:v>55</x:v>
      </x:c>
      <x:c r="E24" s="13"/>
      <x:c r="F24" s="13"/>
      <x:c r="G24" s="13"/>
      <x:c r="H24" s="13"/>
      <x:c r="I24" s="13"/>
      <x:c r="J24" s="13"/>
      <x:c r="K24" s="13" t="s">
        <x:v>56</x:v>
      </x:c>
      <x:c r="L24" s="13"/>
      <x:c r="M24" s="13"/>
      <x:c r="N24" s="13"/>
      <x:c r="O24" s="13"/>
      <x:c r="P24" s="13"/>
      <x:c r="Q24" s="14" t="s">
        <x:v>57</x:v>
      </x:c>
      <x:c r="R24" s="14"/>
      <x:c r="S24" s="14"/>
      <x:c r="T24" s="13" t="s">
        <x:v>26</x:v>
      </x:c>
      <x:c r="U24" s="13"/>
      <x:c r="V24" s="15">
        <x:v>282.32999999999998</x:v>
      </x:c>
      <x:c r="W24" s="15"/>
      <x:c r="X24" s="15"/>
      <x:c r="Y24" s="15">
        <x:v>285.07999999999998</x:v>
      </x:c>
      <x:c r="Z24" s="15">
        <x:v>366.37</x:v>
      </x:c>
      <x:c r="AA24" s="15"/>
      <x:c r="AB24" s="15"/>
      <x:c r="AC24" s="15"/>
      <x:c r="AD24" s="15">
        <x:f>ROUND(AVERAGE(V24,Y24,Z24), 2)</x:f>
        <x:v/>
      </x:c>
      <x:c r="AE24" s="15"/>
      <x:c r="AF24" s="16">
        <x:f>STDEV(V24,Y24,Z24)</x:f>
        <x:v/>
      </x:c>
      <x:c r="AG24" s="16"/>
      <x:c r="AH24" s="16">
        <x:f>AF24/AD24*100</x:f>
        <x:v/>
      </x:c>
      <x:c r="AI24" s="16" t="s">
        <x:v>27</x:v>
      </x:c>
      <x:c r="AJ24" s="17">
        <x:f>ROUND(Q24*ROUND(AD24*(100 + IF(ISNUMBER(AI24), AI24, 0))/100, 2), 2)</x:f>
        <x:v/>
      </x:c>
      <x:c r="AK24" s="17"/>
      <x:c r="AL24" s="17"/>
      <x:c r="AM24" s="17"/>
    </x:row>
    <x:row r="25" ht="27.75" customHeight="1">
      <x:c r="A25" s="7"/>
      <x:c r="B25" s="7"/>
      <x:c r="C25" s="13"/>
      <x:c r="D25" s="13"/>
      <x:c r="E25" s="13"/>
      <x:c r="F25" s="13"/>
      <x:c r="G25" s="13"/>
      <x:c r="H25" s="13"/>
      <x:c r="I25" s="13"/>
      <x:c r="J25" s="13"/>
      <x:c r="K25" s="13"/>
      <x:c r="L25" s="13"/>
      <x:c r="M25" s="13"/>
      <x:c r="N25" s="13"/>
      <x:c r="O25" s="13"/>
      <x:c r="P25" s="13"/>
      <x:c r="Q25" s="14"/>
      <x:c r="R25" s="14"/>
      <x:c r="S25" s="14"/>
      <x:c r="T25" s="13"/>
      <x:c r="U25" s="13"/>
      <x:c r="V25" s="18" t="s">
        <x:v>58</x:v>
      </x:c>
      <x:c r="W25" s="18"/>
      <x:c r="X25" s="18"/>
      <x:c r="Y25" s="18" t="s">
        <x:v>59</x:v>
      </x:c>
      <x:c r="Z25" s="18" t="s">
        <x:v>60</x:v>
      </x:c>
      <x:c r="AA25" s="19" t="s">
        <x:v>27</x:v>
      </x:c>
      <x:c r="AB25" s="19"/>
      <x:c r="AC25" s="19" t="s">
        <x:v>27</x:v>
      </x:c>
      <x:c r="AD25" s="15"/>
      <x:c r="AE25" s="15"/>
      <x:c r="AF25" s="16"/>
      <x:c r="AG25" s="16"/>
      <x:c r="AH25" s="16"/>
      <x:c r="AI25" s="16"/>
      <x:c r="AJ25" s="17"/>
      <x:c r="AK25" s="17"/>
      <x:c r="AL25" s="17"/>
      <x:c r="AM25" s="17"/>
    </x:row>
    <x:row r="26" ht="18" customHeight="1">
      <x:c r="A26" s="7"/>
      <x:c r="B26" s="7"/>
      <x:c r="C26" s="13"/>
      <x:c r="D26" s="13"/>
      <x:c r="E26" s="13"/>
      <x:c r="F26" s="13"/>
      <x:c r="G26" s="13"/>
      <x:c r="H26" s="13"/>
      <x:c r="I26" s="13"/>
      <x:c r="J26" s="13"/>
      <x:c r="K26" s="13"/>
      <x:c r="L26" s="13"/>
      <x:c r="M26" s="13"/>
      <x:c r="N26" s="13"/>
      <x:c r="O26" s="13"/>
      <x:c r="P26" s="13"/>
      <x:c r="Q26" s="14"/>
      <x:c r="R26" s="14"/>
      <x:c r="S26" s="14"/>
      <x:c r="T26" s="13"/>
      <x:c r="U26" s="13"/>
      <x:c r="V26" s="19" t="s">
        <x:v>31</x:v>
      </x:c>
      <x:c r="W26" s="19"/>
      <x:c r="X26" s="19"/>
      <x:c r="Y26" s="19" t="s">
        <x:f>ROUND(MIN(1 + (101.44 - 100)/100 + (101.60 - 100)/100 + (100.66 - 100)/100 + (100.18 - 100)/100 + (100.30 - 100)/100 + (100.01 - 100)/100 + (100.82 - 100)/100 + (100.27 - 100)/100 + (99.70 - 100)/100 + (100.45 - 100)/100 + (101.26 - 100)/100, 1 + 13/100), 2)</x:f>
        <x:v/>
      </x:c>
      <x:c r="Z26" s="19" t="s">
        <x:f>ROUND(MIN(1 + (101.44 - 100)/100 + (101.60 - 100)/100 + (100.66 - 100)/100 + (100.18 - 100)/100 + (100.30 - 100)/100 + (100.01 - 100)/100 + (100.82 - 100)/100 + (100.27 - 100)/100 + (99.70 - 100)/100 + (100.45 - 100)/100 + (101.26 - 100)/100, 1 + 13/100), 2)</x:f>
        <x:v/>
      </x:c>
      <x:c r="AA26" s="20"/>
      <x:c r="AB26" s="20"/>
      <x:c r="AC26" s="20"/>
      <x:c r="AD26" s="15"/>
      <x:c r="AE26" s="15"/>
      <x:c r="AF26" s="16"/>
      <x:c r="AG26" s="16"/>
      <x:c r="AH26" s="16"/>
      <x:c r="AI26" s="16"/>
      <x:c r="AJ26" s="17"/>
      <x:c r="AK26" s="17"/>
      <x:c r="AL26" s="17"/>
      <x:c r="AM26" s="17"/>
    </x:row>
    <x:row r="27" ht="18.75" customHeight="1">
      <x:c r="B27" s="21" t="s">
        <x:v>61</x:v>
      </x:c>
      <x:c r="C27" s="21"/>
      <x:c r="AJ27" s="22">
        <x:f>SUM(AJ12,AJ15,AJ18,AJ21,AJ24)</x:f>
        <x:v/>
      </x:c>
      <x:c r="AK27" s="22"/>
      <x:c r="AL27" s="22"/>
      <x:c r="AM27" s="22"/>
      <x:c r="AN27" s="22"/>
    </x:row>
    <x:row r="28" ht="74.25" customHeight="1">
      <x:c r="B28" s="23" t="s">
        <x:v>62</x:v>
      </x:c>
      <x:c r="C28" s="23"/>
      <x:c r="D28" s="23"/>
      <x:c r="E28" s="23"/>
      <x:c r="F28" s="23"/>
      <x:c r="G28" s="23"/>
      <x:c r="H28" s="23"/>
      <x:c r="I28" s="23"/>
      <x:c r="J28" s="23"/>
      <x:c r="K28" s="23"/>
      <x:c r="L28" s="23"/>
      <x:c r="M28" s="23"/>
      <x:c r="N28" s="23"/>
      <x:c r="O28" s="23"/>
      <x:c r="P28" s="23"/>
      <x:c r="Q28" s="23"/>
      <x:c r="R28" s="23"/>
      <x:c r="S28" s="23"/>
      <x:c r="T28" s="23"/>
      <x:c r="U28" s="23"/>
      <x:c r="V28" s="23"/>
      <x:c r="W28" s="23"/>
      <x:c r="X28" s="23"/>
      <x:c r="Y28" s="23"/>
      <x:c r="Z28" s="23"/>
      <x:c r="AA28" s="23"/>
      <x:c r="AB28" s="23"/>
      <x:c r="AC28" s="23"/>
      <x:c r="AD28" s="23"/>
      <x:c r="AE28" s="23"/>
      <x:c r="AF28" s="23"/>
      <x:c r="AG28" s="23"/>
      <x:c r="AH28" s="23"/>
      <x:c r="AI28" s="23"/>
      <x:c r="AJ28" s="23"/>
      <x:c r="AK28" s="23"/>
      <x:c r="AL28" s="23"/>
      <x:c r="AM28" s="23"/>
      <x:c r="AN28" s="23"/>
    </x:row>
    <x:row r="29" ht="16.5" customHeight="1">
      <x:c r="B29" s="24"/>
      <x:c r="C29" s="24"/>
      <x:c r="D29" s="24"/>
      <x:c r="E29" s="24"/>
      <x:c r="F29" s="24"/>
      <x:c r="G29" s="24"/>
      <x:c r="H29" s="24"/>
      <x:c r="I29" s="24"/>
      <x:c r="J29" s="24"/>
      <x:c r="K29" s="24"/>
      <x:c r="L29" s="24"/>
      <x:c r="M29" s="24"/>
      <x:c r="N29" s="24"/>
      <x:c r="O29" s="24"/>
      <x:c r="P29" s="24"/>
      <x:c r="Q29" s="24"/>
      <x:c r="R29" s="24"/>
      <x:c r="S29" s="24"/>
      <x:c r="T29" s="24"/>
      <x:c r="U29" s="24"/>
      <x:c r="V29" s="24"/>
      <x:c r="W29" s="24"/>
      <x:c r="X29" s="24"/>
      <x:c r="Y29" s="24"/>
      <x:c r="Z29" s="24"/>
      <x:c r="AA29" s="24"/>
      <x:c r="AB29" s="24"/>
      <x:c r="AC29" s="24"/>
      <x:c r="AD29" s="24"/>
      <x:c r="AE29" s="24"/>
      <x:c r="AF29" s="24"/>
      <x:c r="AG29" s="24"/>
      <x:c r="AH29" s="24"/>
      <x:c r="AI29" s="24"/>
      <x:c r="AJ29" s="24"/>
      <x:c r="AK29" s="24"/>
      <x:c r="AL29" s="24"/>
      <x:c r="AM29" s="24"/>
      <x:c r="AN29" s="24"/>
    </x:row>
    <x:row r="30" ht="10.5" customHeight="1"/>
    <x:row r="31" ht="46.5" customHeight="1">
      <x:c r="B31" s="25" t="s">
        <x:v>63</x:v>
      </x:c>
      <x:c r="C31" s="25"/>
      <x:c r="D31" s="25"/>
      <x:c r="E31" s="25"/>
      <x:c r="F31" s="25"/>
      <x:c r="G31" s="25"/>
      <x:c r="H31" s="25"/>
      <x:c r="I31" s="25"/>
      <x:c r="J31" s="25"/>
      <x:c r="K31" s="25"/>
      <x:c r="L31" s="25"/>
      <x:c r="M31" s="25"/>
      <x:c r="N31" s="25"/>
      <x:c r="O31" s="25"/>
      <x:c r="P31" s="25"/>
      <x:c r="Q31" s="25"/>
    </x:row>
    <x:row r="32" ht="1.5" customHeight="1"/>
    <x:row r="33" ht="16.5" customHeight="1">
      <x:c r="K33" s="6" t="s">
        <x:v>64</x:v>
      </x:c>
      <x:c r="L33" s="6"/>
      <x:c r="M33" s="6"/>
      <x:c r="N33" s="6"/>
      <x:c r="O33" s="6"/>
    </x:row>
    <x:row r="34" ht="18" customHeight="1"/>
    <x:row r="35" ht="1.5" customHeight="1"/>
    <x:row r="36" ht="17.25" customHeight="1">
      <x:c r="F36" s="23" t="s">
        <x:v>65</x:v>
      </x:c>
      <x:c r="G36" s="23"/>
      <x:c r="H36" s="23"/>
      <x:c r="I36" s="23"/>
      <x:c r="J36" s="23"/>
      <x:c r="K36" s="23"/>
      <x:c r="L36" s="23"/>
      <x:c r="M36" s="23"/>
      <x:c r="N36" s="23"/>
      <x:c r="O36" s="23"/>
      <x:c r="P36" s="23"/>
      <x:c r="Q36" s="23"/>
      <x:c r="R36" s="23"/>
    </x:row>
    <x:row r="37" ht="9" customHeight="1">
      <x:c r="B37" s="26" t="s">
        <x:v>66</x:v>
      </x:c>
      <x:c r="C37" s="26"/>
      <x:c r="D37" s="26"/>
      <x:c r="E37" s="26"/>
      <x:c r="F37" s="26"/>
      <x:c r="H37" s="26" t="s">
        <x:v>67</x:v>
      </x:c>
      <x:c r="I37" s="26"/>
      <x:c r="L37" s="26" t="s">
        <x:v>67</x:v>
      </x:c>
      <x:c r="M37" s="26"/>
    </x:row>
    <x:row r="38" ht="7.5" customHeight="1">
      <x:c r="B38" s="26"/>
      <x:c r="C38" s="26"/>
      <x:c r="D38" s="26"/>
      <x:c r="E38" s="26"/>
      <x:c r="F38" s="26"/>
      <x:c r="H38" s="26"/>
      <x:c r="I38" s="26"/>
      <x:c r="L38" s="26"/>
      <x:c r="M38" s="26"/>
      <x:c r="W38" s="23" t="s">
        <x:v>68</x:v>
      </x:c>
    </x:row>
    <x:row r="39" ht="1.5" customHeight="1">
      <x:c r="B39" s="26"/>
      <x:c r="C39" s="26"/>
      <x:c r="D39" s="26"/>
      <x:c r="E39" s="26"/>
      <x:c r="F39" s="26"/>
      <x:c r="W39" s="23"/>
    </x:row>
    <x:row r="40" ht="3.75" customHeight="1">
      <x:c r="W40" s="23"/>
    </x:row>
    <x:row r="41" ht="18" customHeight="1">
      <x:c r="B41" s="26" t="s">
        <x:v>69</x:v>
      </x:c>
      <x:c r="C41" s="26"/>
      <x:c r="D41" s="26"/>
    </x:row>
    <x:row r="42" ht="18" customHeight="1">
      <x:c r="B42" s="26" t="s">
        <x:v>70</x:v>
      </x:c>
      <x:c r="C42" s="26"/>
      <x:c r="D42" s="26"/>
      <x:c r="AE42" s="27" t="s">
        <x:v>71</x:v>
      </x:c>
      <x:c r="AF42" s="27"/>
    </x:row>
    <x:row r="43" ht="6" customHeight="1">
      <x:c r="AE43" s="27"/>
      <x:c r="AF43" s="27"/>
    </x:row>
  </x:sheetData>
  <x:mergeCells count="121">
    <x:mergeCell ref="A1:AL1"/>
    <x:mergeCell ref="A2:AM2"/>
    <x:mergeCell ref="A3:AM3"/>
    <x:mergeCell ref="A4:AM4"/>
    <x:mergeCell ref="Y7:Z7"/>
    <x:mergeCell ref="A9:B11"/>
    <x:mergeCell ref="C9:C11"/>
    <x:mergeCell ref="D9:J11"/>
    <x:mergeCell ref="K9:P11"/>
    <x:mergeCell ref="Q9:S11"/>
    <x:mergeCell ref="T9:U11"/>
    <x:mergeCell ref="V9:X9"/>
    <x:mergeCell ref="AA9:AB9"/>
    <x:mergeCell ref="AD9:AE11"/>
    <x:mergeCell ref="AF9:AG9"/>
    <x:mergeCell ref="AH9:AH10"/>
    <x:mergeCell ref="AI9:AI11"/>
    <x:mergeCell ref="AJ9:AM9"/>
    <x:mergeCell ref="V10:AC11"/>
    <x:mergeCell ref="AF10:AG11"/>
    <x:mergeCell ref="AJ10:AJ11"/>
    <x:mergeCell ref="AK10:AM11"/>
    <x:mergeCell ref="A12:B14"/>
    <x:mergeCell ref="C12:C14"/>
    <x:mergeCell ref="D12:J14"/>
    <x:mergeCell ref="K12:P14"/>
    <x:mergeCell ref="Q12:S14"/>
    <x:mergeCell ref="T12:U14"/>
    <x:mergeCell ref="V12:X12"/>
    <x:mergeCell ref="AA12:AB12"/>
    <x:mergeCell ref="AD12:AE14"/>
    <x:mergeCell ref="AF12:AG14"/>
    <x:mergeCell ref="AH12:AH14"/>
    <x:mergeCell ref="AI12:AI14"/>
    <x:mergeCell ref="AJ12:AM14"/>
    <x:mergeCell ref="V13:X13"/>
    <x:mergeCell ref="AA13:AB13"/>
    <x:mergeCell ref="V14:X14"/>
    <x:mergeCell ref="AA14:AB14"/>
    <x:mergeCell ref="A15:B17"/>
    <x:mergeCell ref="C15:C17"/>
    <x:mergeCell ref="D15:J17"/>
    <x:mergeCell ref="K15:P17"/>
    <x:mergeCell ref="Q15:S17"/>
    <x:mergeCell ref="T15:U17"/>
    <x:mergeCell ref="V15:X15"/>
    <x:mergeCell ref="AA15:AB15"/>
    <x:mergeCell ref="AD15:AE17"/>
    <x:mergeCell ref="AF15:AG17"/>
    <x:mergeCell ref="AH15:AH17"/>
    <x:mergeCell ref="AI15:AI17"/>
    <x:mergeCell ref="AJ15:AM17"/>
    <x:mergeCell ref="V16:X16"/>
    <x:mergeCell ref="AA16:AB16"/>
    <x:mergeCell ref="V17:X17"/>
    <x:mergeCell ref="AA17:AB17"/>
    <x:mergeCell ref="A18:B20"/>
    <x:mergeCell ref="C18:C20"/>
    <x:mergeCell ref="D18:J20"/>
    <x:mergeCell ref="K18:P20"/>
    <x:mergeCell ref="Q18:S20"/>
    <x:mergeCell ref="T18:U20"/>
    <x:mergeCell ref="V18:X18"/>
    <x:mergeCell ref="AA18:AB18"/>
    <x:mergeCell ref="AD18:AE20"/>
    <x:mergeCell ref="AF18:AG20"/>
    <x:mergeCell ref="AH18:AH20"/>
    <x:mergeCell ref="AI18:AI20"/>
    <x:mergeCell ref="AJ18:AM20"/>
    <x:mergeCell ref="V19:X19"/>
    <x:mergeCell ref="AA19:AB19"/>
    <x:mergeCell ref="V20:X20"/>
    <x:mergeCell ref="AA20:AB20"/>
    <x:mergeCell ref="A21:B23"/>
    <x:mergeCell ref="C21:C23"/>
    <x:mergeCell ref="D21:J23"/>
    <x:mergeCell ref="K21:P23"/>
    <x:mergeCell ref="Q21:S23"/>
    <x:mergeCell ref="T21:U23"/>
    <x:mergeCell ref="V21:X21"/>
    <x:mergeCell ref="AA21:AB21"/>
    <x:mergeCell ref="AD21:AE23"/>
    <x:mergeCell ref="AF21:AG23"/>
    <x:mergeCell ref="AH21:AH23"/>
    <x:mergeCell ref="AI21:AI23"/>
    <x:mergeCell ref="AJ21:AM23"/>
    <x:mergeCell ref="V22:X22"/>
    <x:mergeCell ref="AA22:AB22"/>
    <x:mergeCell ref="V23:X23"/>
    <x:mergeCell ref="AA23:AB23"/>
    <x:mergeCell ref="A24:B26"/>
    <x:mergeCell ref="C24:C26"/>
    <x:mergeCell ref="D24:J26"/>
    <x:mergeCell ref="K24:P26"/>
    <x:mergeCell ref="Q24:S26"/>
    <x:mergeCell ref="T24:U26"/>
    <x:mergeCell ref="V24:X24"/>
    <x:mergeCell ref="AA24:AB24"/>
    <x:mergeCell ref="AD24:AE26"/>
    <x:mergeCell ref="AF24:AG26"/>
    <x:mergeCell ref="AH24:AH26"/>
    <x:mergeCell ref="AI24:AI26"/>
    <x:mergeCell ref="AJ24:AM26"/>
    <x:mergeCell ref="V25:X25"/>
    <x:mergeCell ref="AA25:AB25"/>
    <x:mergeCell ref="V26:X26"/>
    <x:mergeCell ref="AA26:AB26"/>
    <x:mergeCell ref="B27:C27"/>
    <x:mergeCell ref="AJ27:AN27"/>
    <x:mergeCell ref="B28:AN28"/>
    <x:mergeCell ref="B29:AN29"/>
    <x:mergeCell ref="B31:Q31"/>
    <x:mergeCell ref="K33:O33"/>
    <x:mergeCell ref="F36:R36"/>
    <x:mergeCell ref="B37:F39"/>
    <x:mergeCell ref="H37:I38"/>
    <x:mergeCell ref="L37:M38"/>
    <x:mergeCell ref="W38:W40"/>
    <x:mergeCell ref="B41:D41"/>
    <x:mergeCell ref="B42:D42"/>
    <x:mergeCell ref="AE42:AF43"/>
  </x:mergeCells>
  <x:hyperlinks>
    <x:hyperlink ref="A2" r:id="rId1"/>
    <x:hyperlink ref="V13" r:id="rId2"/>
    <x:hyperlink ref="Y13" r:id="rId3"/>
    <x:hyperlink ref="Z13" r:id="rId4"/>
    <x:hyperlink ref="V16" r:id="rId5"/>
    <x:hyperlink ref="Y16" r:id="rId6"/>
    <x:hyperlink ref="Z16" r:id="rId7"/>
    <x:hyperlink ref="V19" r:id="rId8"/>
    <x:hyperlink ref="Y19" r:id="rId9"/>
    <x:hyperlink ref="Z19" r:id="rId10"/>
    <x:hyperlink ref="V22" r:id="rId11"/>
    <x:hyperlink ref="Y22" r:id="rId12"/>
    <x:hyperlink ref="Z22" r:id="rId13"/>
    <x:hyperlink ref="V25" r:id="rId14"/>
    <x:hyperlink ref="Y25" r:id="rId15"/>
    <x:hyperlink ref="Z25" r:id="rId16"/>
  </x:hyperlinks>
  <x:pageMargins left="0.11999999731779099" right="0" top="0.15000000596046448" bottom="0" header="0.3" footer="0.3"/>
  <x:pageSetup paperSize="0" orientation="landscape"/>
  <x:drawing r:id="rId17"/>
</x: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terms:created xsi:type="dcterms:W3CDTF">2024-12-20T06:49:03Z</dcterms:created>
  <dcterms:modified xsi:type="dcterms:W3CDTF">2024-12-20T06:49:03Z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DXVersion">
    <vt:lpwstr>21.2.7.0</vt:lpwstr>
  </property>
</Properties>
</file>