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228" windowWidth="14520" windowHeight="11640" tabRatio="266"/>
  </bookViews>
  <sheets>
    <sheet name="Лист1" sheetId="28" r:id="rId1"/>
  </sheets>
  <calcPr calcId="124519" refMode="R1C1"/>
</workbook>
</file>

<file path=xl/calcChain.xml><?xml version="1.0" encoding="utf-8"?>
<calcChain xmlns="http://schemas.openxmlformats.org/spreadsheetml/2006/main">
  <c r="P14" i="28"/>
  <c r="D24"/>
  <c r="D25" s="1"/>
  <c r="D26" s="1"/>
  <c r="D27" s="1"/>
  <c r="D28" s="1"/>
  <c r="D29" s="1"/>
  <c r="D30" s="1"/>
  <c r="D31" s="1"/>
  <c r="O24"/>
  <c r="M24"/>
  <c r="L24"/>
  <c r="M15"/>
  <c r="M16"/>
  <c r="M17"/>
  <c r="M18"/>
  <c r="M19"/>
  <c r="M20"/>
  <c r="M21"/>
  <c r="M22"/>
  <c r="M23"/>
  <c r="M25"/>
  <c r="M26"/>
  <c r="M27"/>
  <c r="M28"/>
  <c r="M29"/>
  <c r="M30"/>
  <c r="M31"/>
  <c r="L31"/>
  <c r="O31" s="1"/>
  <c r="L30"/>
  <c r="O30" s="1"/>
  <c r="L29"/>
  <c r="O29" s="1"/>
  <c r="L28"/>
  <c r="O28" s="1"/>
  <c r="L27"/>
  <c r="O27" s="1"/>
  <c r="L26"/>
  <c r="O26" s="1"/>
  <c r="L25"/>
  <c r="O25" s="1"/>
  <c r="L23"/>
  <c r="O23" s="1"/>
  <c r="L22"/>
  <c r="O22" s="1"/>
  <c r="L21"/>
  <c r="O21" s="1"/>
  <c r="L20"/>
  <c r="O20" s="1"/>
  <c r="L19"/>
  <c r="O19" s="1"/>
  <c r="L18"/>
  <c r="O18" s="1"/>
  <c r="L17"/>
  <c r="O17" s="1"/>
  <c r="N24" l="1"/>
  <c r="N26"/>
  <c r="N25"/>
  <c r="N30"/>
  <c r="N21"/>
  <c r="N20"/>
  <c r="N19"/>
  <c r="N18"/>
  <c r="N31"/>
  <c r="N29"/>
  <c r="N28"/>
  <c r="N27"/>
  <c r="N23"/>
  <c r="N22"/>
  <c r="N17"/>
  <c r="D15"/>
  <c r="D16" s="1"/>
  <c r="D17" s="1"/>
  <c r="D18" s="1"/>
  <c r="D19" s="1"/>
  <c r="D20" s="1"/>
  <c r="D21" s="1"/>
  <c r="D22" s="1"/>
  <c r="D23" s="1"/>
  <c r="L14"/>
  <c r="O14" s="1"/>
  <c r="M14"/>
  <c r="L15"/>
  <c r="O15" s="1"/>
  <c r="L16"/>
  <c r="O16" s="1"/>
  <c r="N16" l="1"/>
  <c r="N14"/>
  <c r="N15"/>
</calcChain>
</file>

<file path=xl/sharedStrings.xml><?xml version="1.0" encoding="utf-8"?>
<sst xmlns="http://schemas.openxmlformats.org/spreadsheetml/2006/main" count="96" uniqueCount="52">
  <si>
    <t>Ед. изм</t>
  </si>
  <si>
    <t>Кол-во</t>
  </si>
  <si>
    <t>Среднее квадратичное отклонение</t>
  </si>
  <si>
    <t xml:space="preserve">Средняя арифметическая цена за единицу     &lt;ц&gt; </t>
  </si>
  <si>
    <t>Однородность совокупности значений выявленных цен, используемых в расчете НМЦК**</t>
  </si>
  <si>
    <t>Источник информации о цене (руб./ед.изм.)</t>
  </si>
  <si>
    <t>№ п/п</t>
  </si>
  <si>
    <t>Основные характеристики закупаемого товара, работ, услуг</t>
  </si>
  <si>
    <r>
      <t xml:space="preserve">коэффициент вариации цен V (%)           </t>
    </r>
    <r>
      <rPr>
        <i/>
        <sz val="10"/>
        <color indexed="8"/>
        <rFont val="Liberation Serif"/>
        <family val="1"/>
        <charset val="204"/>
      </rPr>
      <t xml:space="preserve">         (не должен превышать 33%)</t>
    </r>
  </si>
  <si>
    <t>Приложение 1</t>
  </si>
  <si>
    <t>Наименование товара, работы, услуги</t>
  </si>
  <si>
    <t>к Извещению о проведении запроса котировок</t>
  </si>
  <si>
    <t>ГБУСО Богдановичская ветстанция</t>
  </si>
  <si>
    <t>в электронной форме</t>
  </si>
  <si>
    <t>Не определено</t>
  </si>
  <si>
    <t>Цена за единицу товара, используемая для расчёта МЗЦК (руб.)</t>
  </si>
  <si>
    <t>Сумма цен единиц товара</t>
  </si>
  <si>
    <t>НМЦК, определенная методом сопоставимых рыночных цен (анализа рынка)</t>
  </si>
  <si>
    <t>Максимальное значение цены контракта:</t>
  </si>
  <si>
    <t xml:space="preserve">Колба плоскодонная с цилиндрической горловиной (П-2- 100-34)
</t>
  </si>
  <si>
    <t xml:space="preserve">Колба плоскодонная с цилиндрической
горловиной (П-2- 250-34)
</t>
  </si>
  <si>
    <t>Пробирка-поплавок микробиологическая</t>
  </si>
  <si>
    <t>Стакан лабораторный</t>
  </si>
  <si>
    <t>Колба коническая (тип Кн)</t>
  </si>
  <si>
    <t xml:space="preserve">Пипетка градуированная 1-1-2-1 </t>
  </si>
  <si>
    <t xml:space="preserve">Пипетка градуированная 1-1-2-2 </t>
  </si>
  <si>
    <t xml:space="preserve">Пипетка градуированная 2-2-2-10 </t>
  </si>
  <si>
    <t xml:space="preserve">Пипетка градуированная 1-1-2-5 </t>
  </si>
  <si>
    <t xml:space="preserve">Колба плоскодонная (тип П)
</t>
  </si>
  <si>
    <t>Пробирка медицинская стеклянная химическая</t>
  </si>
  <si>
    <t>Пробирка медицинская стеклянная биологическая</t>
  </si>
  <si>
    <t>Колба 2-200-2 мерная, с пришлифованной пробкой 14/23</t>
  </si>
  <si>
    <t xml:space="preserve">Ориентировочная вместимость: 21 ± 2,0 мл
Высота: 150 ± 5,0 мм
Наружный диаметр:  16,0 ± 1,0 мм
</t>
  </si>
  <si>
    <t xml:space="preserve">Ориентировочная вместимость: 1,6 ± 0,5 мл Высота: 30 ± 2,0 мм                                  Наружный диаметр: 10,0 ± 1,0 мм
</t>
  </si>
  <si>
    <t>Исполнение: 2. Номинальная вместимость, мл: 250. Диаметр центральной горловины: 34, ТС</t>
  </si>
  <si>
    <t>Исполнение: 2. Номинальная вместимость, мл: 500. Диаметр центральной горловины: 34, ТС</t>
  </si>
  <si>
    <t>Исполнение: 2. Номинальная вместимость, мл: 1000. Диаметр центральной горловины: 50, ТС</t>
  </si>
  <si>
    <t>Исполнение: 2. Номинальная вместимость, мл: 100. Диаметр центральной горловины: 34, ТС</t>
  </si>
  <si>
    <t>Штука</t>
  </si>
  <si>
    <t>Ориентировочная вместимость: 21 ± 2,0 мл
Высота: 150 ± 5,0 мм
Наружный диаметр: 16,0 ± 1,0 мм</t>
  </si>
  <si>
    <t>Ориентировочная вместимость: 50 ± 2,0 мл
Высота: 200 ± 5,0 мм
Наружный диаметр.: 21,0 ± 1,0 мм</t>
  </si>
  <si>
    <t>Прям. с град., част слив, ноль вверху</t>
  </si>
  <si>
    <t>Прямая с градуировкой, полн.слив, ноль внизу, заужение под грушу</t>
  </si>
  <si>
    <t>Объем: 200 мл
Допустимая погрешность: ± 0,3 мл
Обозначение конуса: 14/23
Высота: 210 мм</t>
  </si>
  <si>
    <t xml:space="preserve">Обоснование начальной (максимальной) 
цены контракта на поставку лабораторной посуды для нужд ГБУСО Богдановичская ветстанция
</t>
  </si>
  <si>
    <t>на поставку лабораторной посуды</t>
  </si>
  <si>
    <t>Источник № 1</t>
  </si>
  <si>
    <t>Источник № 2</t>
  </si>
  <si>
    <t>Источник № 3</t>
  </si>
  <si>
    <t>Тип: В. Исполнение: 1. Вместимость, мл: 250, со шкалой</t>
  </si>
  <si>
    <t>Тип: В. Исполнение: 1. Вместимость, мл: 50, со шкалой</t>
  </si>
  <si>
    <t>Тип: В. Исполнение: 1. Вместимость, мл: 100, со шкалой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</si>
</sst>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1"/>
      <color theme="1"/>
      <name val="Calibri"/>
      <family val="2"/>
      <charset val="204"/>
      <scheme val="minor"/>
    </font>
    <font>
      <sz val="10"/>
      <color indexed="8"/>
      <name val="Liberation Serif"/>
      <family val="1"/>
      <charset val="204"/>
    </font>
    <font>
      <b/>
      <sz val="10"/>
      <color indexed="8"/>
      <name val="Liberation Serif"/>
      <family val="1"/>
      <charset val="204"/>
    </font>
    <font>
      <i/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9"/>
      <color theme="1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u/>
      <sz val="8.8000000000000007"/>
      <color theme="10"/>
      <name val="Calibri"/>
      <family val="2"/>
      <charset val="204"/>
    </font>
    <font>
      <sz val="8.8000000000000007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9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center" vertical="top"/>
    </xf>
    <xf numFmtId="3" fontId="9" fillId="0" borderId="2" xfId="0" applyNumberFormat="1" applyFont="1" applyBorder="1" applyAlignment="1">
      <alignment horizontal="center" vertical="top" wrapText="1"/>
    </xf>
    <xf numFmtId="4" fontId="2" fillId="3" borderId="2" xfId="0" applyNumberFormat="1" applyFont="1" applyFill="1" applyBorder="1" applyAlignment="1">
      <alignment horizontal="right" vertical="top" wrapText="1"/>
    </xf>
    <xf numFmtId="4" fontId="1" fillId="0" borderId="2" xfId="0" applyNumberFormat="1" applyFont="1" applyFill="1" applyBorder="1" applyAlignment="1">
      <alignment horizontal="right" vertical="top" wrapText="1"/>
    </xf>
    <xf numFmtId="4" fontId="1" fillId="0" borderId="6" xfId="0" applyNumberFormat="1" applyFont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top"/>
    </xf>
    <xf numFmtId="4" fontId="8" fillId="0" borderId="10" xfId="1" applyNumberFormat="1" applyFont="1" applyFill="1" applyBorder="1" applyAlignment="1" applyProtection="1">
      <alignment horizontal="center" vertical="top" wrapText="1"/>
    </xf>
    <xf numFmtId="4" fontId="8" fillId="0" borderId="11" xfId="1" applyNumberFormat="1" applyFont="1" applyFill="1" applyBorder="1" applyAlignment="1" applyProtection="1">
      <alignment horizontal="center" vertical="top" wrapText="1"/>
    </xf>
    <xf numFmtId="4" fontId="8" fillId="0" borderId="12" xfId="1" applyNumberFormat="1" applyFont="1" applyFill="1" applyBorder="1" applyAlignment="1" applyProtection="1">
      <alignment horizontal="center" vertical="top" wrapText="1"/>
    </xf>
    <xf numFmtId="4" fontId="4" fillId="0" borderId="13" xfId="0" applyNumberFormat="1" applyFont="1" applyFill="1" applyBorder="1" applyAlignment="1">
      <alignment horizontal="right" vertical="top"/>
    </xf>
    <xf numFmtId="4" fontId="4" fillId="0" borderId="14" xfId="0" applyNumberFormat="1" applyFont="1" applyFill="1" applyBorder="1" applyAlignment="1">
      <alignment horizontal="right" vertical="top"/>
    </xf>
    <xf numFmtId="4" fontId="1" fillId="0" borderId="6" xfId="0" applyNumberFormat="1" applyFont="1" applyFill="1" applyBorder="1" applyAlignment="1">
      <alignment horizontal="right" vertical="top" wrapText="1"/>
    </xf>
    <xf numFmtId="4" fontId="4" fillId="2" borderId="5" xfId="0" applyNumberFormat="1" applyFont="1" applyFill="1" applyBorder="1" applyAlignment="1">
      <alignment horizontal="center" vertical="top"/>
    </xf>
    <xf numFmtId="4" fontId="11" fillId="0" borderId="2" xfId="0" applyNumberFormat="1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horizontal="center" vertical="top"/>
    </xf>
    <xf numFmtId="4" fontId="6" fillId="0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vertical="top" wrapText="1"/>
    </xf>
    <xf numFmtId="4" fontId="11" fillId="0" borderId="2" xfId="0" applyNumberFormat="1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10" fillId="0" borderId="2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4" fontId="1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top" textRotation="90"/>
    </xf>
    <xf numFmtId="4" fontId="1" fillId="0" borderId="2" xfId="0" applyNumberFormat="1" applyFont="1" applyBorder="1" applyAlignment="1">
      <alignment horizontal="center" vertical="top" textRotation="90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12</xdr:row>
      <xdr:rowOff>952500</xdr:rowOff>
    </xdr:from>
    <xdr:to>
      <xdr:col>12</xdr:col>
      <xdr:colOff>0</xdr:colOff>
      <xdr:row>12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20150" y="2257425"/>
          <a:ext cx="781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304800</xdr:colOff>
      <xdr:row>12</xdr:row>
      <xdr:rowOff>1238250</xdr:rowOff>
    </xdr:from>
    <xdr:to>
      <xdr:col>12</xdr:col>
      <xdr:colOff>457200</xdr:colOff>
      <xdr:row>12</xdr:row>
      <xdr:rowOff>1466850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0" y="254317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19050</xdr:colOff>
      <xdr:row>12</xdr:row>
      <xdr:rowOff>952500</xdr:rowOff>
    </xdr:from>
    <xdr:to>
      <xdr:col>12</xdr:col>
      <xdr:colOff>0</xdr:colOff>
      <xdr:row>12</xdr:row>
      <xdr:rowOff>1304925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20150" y="2257425"/>
          <a:ext cx="781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304800</xdr:colOff>
      <xdr:row>12</xdr:row>
      <xdr:rowOff>1238250</xdr:rowOff>
    </xdr:from>
    <xdr:to>
      <xdr:col>12</xdr:col>
      <xdr:colOff>457200</xdr:colOff>
      <xdr:row>12</xdr:row>
      <xdr:rowOff>1466850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0" y="254317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12</xdr:row>
      <xdr:rowOff>952500</xdr:rowOff>
    </xdr:from>
    <xdr:to>
      <xdr:col>14</xdr:col>
      <xdr:colOff>0</xdr:colOff>
      <xdr:row>12</xdr:row>
      <xdr:rowOff>1304925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72725" y="2257425"/>
          <a:ext cx="733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12</xdr:row>
      <xdr:rowOff>923925</xdr:rowOff>
    </xdr:from>
    <xdr:to>
      <xdr:col>12</xdr:col>
      <xdr:colOff>752475</xdr:colOff>
      <xdr:row>12</xdr:row>
      <xdr:rowOff>1362075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620250" y="2228850"/>
          <a:ext cx="7334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4"/>
  <sheetViews>
    <sheetView tabSelected="1" topLeftCell="D1" zoomScale="80" zoomScaleNormal="80" workbookViewId="0">
      <selection activeCell="S25" sqref="S25"/>
    </sheetView>
  </sheetViews>
  <sheetFormatPr defaultColWidth="9.109375" defaultRowHeight="13.2"/>
  <cols>
    <col min="1" max="2" width="3.33203125" style="1" hidden="1" customWidth="1"/>
    <col min="3" max="3" width="3.109375" style="1" hidden="1" customWidth="1"/>
    <col min="4" max="4" width="4.88671875" style="5" customWidth="1"/>
    <col min="5" max="5" width="39.77734375" style="1" customWidth="1"/>
    <col min="6" max="6" width="37.33203125" style="1" customWidth="1"/>
    <col min="7" max="7" width="10.44140625" style="1" customWidth="1"/>
    <col min="8" max="8" width="15.77734375" style="1" customWidth="1"/>
    <col min="9" max="11" width="11" style="1" customWidth="1"/>
    <col min="12" max="12" width="12" style="1" customWidth="1"/>
    <col min="13" max="13" width="13.33203125" style="1" customWidth="1"/>
    <col min="14" max="14" width="11.33203125" style="1" customWidth="1"/>
    <col min="15" max="15" width="19.109375" style="1" customWidth="1"/>
    <col min="16" max="16" width="14.109375" style="1" customWidth="1"/>
    <col min="17" max="17" width="1.44140625" style="1" customWidth="1"/>
    <col min="18" max="18" width="9.44140625" style="1" bestFit="1" customWidth="1"/>
    <col min="19" max="16384" width="9.109375" style="1"/>
  </cols>
  <sheetData>
    <row r="1" spans="1:31" ht="13.8" customHeight="1">
      <c r="D1" s="2"/>
      <c r="E1" s="3"/>
      <c r="F1" s="3"/>
      <c r="G1" s="3"/>
      <c r="O1" s="55" t="s">
        <v>9</v>
      </c>
      <c r="P1" s="55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</row>
    <row r="2" spans="1:31" ht="13.2" customHeight="1">
      <c r="D2" s="2"/>
      <c r="E2" s="3"/>
      <c r="F2" s="3"/>
      <c r="G2" s="3"/>
      <c r="O2" s="56" t="s">
        <v>11</v>
      </c>
      <c r="P2" s="56"/>
      <c r="Q2" s="9"/>
      <c r="R2" s="9"/>
      <c r="S2" s="9"/>
      <c r="T2" s="9"/>
      <c r="U2" s="9"/>
      <c r="V2" s="9"/>
      <c r="W2" s="9"/>
      <c r="X2" s="9"/>
      <c r="Y2" s="10"/>
      <c r="Z2" s="10"/>
      <c r="AA2" s="10"/>
      <c r="AB2" s="10"/>
      <c r="AC2" s="10"/>
      <c r="AD2" s="10"/>
      <c r="AE2" s="10"/>
    </row>
    <row r="3" spans="1:31" ht="13.2" customHeight="1">
      <c r="D3" s="2"/>
      <c r="E3" s="3"/>
      <c r="F3" s="3"/>
      <c r="G3" s="3"/>
      <c r="O3" s="56" t="s">
        <v>13</v>
      </c>
      <c r="P3" s="56"/>
      <c r="Q3" s="9"/>
      <c r="R3" s="9"/>
      <c r="S3" s="9"/>
      <c r="T3" s="9"/>
      <c r="U3" s="9"/>
      <c r="V3" s="9"/>
      <c r="W3" s="9"/>
      <c r="X3" s="9"/>
      <c r="Y3" s="10"/>
      <c r="Z3" s="10"/>
      <c r="AA3" s="10"/>
      <c r="AB3" s="10"/>
      <c r="AC3" s="10"/>
      <c r="AD3" s="10"/>
      <c r="AE3" s="10"/>
    </row>
    <row r="4" spans="1:31" ht="13.2" customHeight="1">
      <c r="D4" s="2"/>
      <c r="E4" s="3"/>
      <c r="F4" s="3"/>
      <c r="G4" s="3"/>
      <c r="O4" s="57" t="s">
        <v>45</v>
      </c>
      <c r="P4" s="57"/>
      <c r="Q4" s="11"/>
      <c r="R4" s="11"/>
      <c r="S4" s="11"/>
      <c r="T4" s="11"/>
      <c r="U4" s="11"/>
      <c r="V4" s="11"/>
      <c r="W4" s="11"/>
      <c r="X4" s="11"/>
      <c r="Y4" s="10"/>
      <c r="Z4" s="10"/>
      <c r="AA4" s="10"/>
      <c r="AB4" s="10"/>
      <c r="AC4" s="10"/>
      <c r="AD4" s="10"/>
      <c r="AE4" s="10"/>
    </row>
    <row r="5" spans="1:31" ht="13.2" customHeight="1">
      <c r="D5" s="2"/>
      <c r="E5" s="3"/>
      <c r="F5" s="3"/>
      <c r="G5" s="3"/>
      <c r="O5" s="57"/>
      <c r="P5" s="57"/>
      <c r="Q5" s="17"/>
      <c r="R5" s="17"/>
      <c r="S5" s="17"/>
      <c r="T5" s="17"/>
      <c r="U5" s="17"/>
      <c r="V5" s="17"/>
      <c r="W5" s="17"/>
      <c r="X5" s="17"/>
      <c r="Y5" s="10"/>
      <c r="Z5" s="10"/>
      <c r="AA5" s="10"/>
      <c r="AB5" s="10"/>
      <c r="AC5" s="10"/>
      <c r="AD5" s="10"/>
      <c r="AE5" s="10"/>
    </row>
    <row r="6" spans="1:31" ht="13.2" customHeight="1">
      <c r="D6" s="2"/>
      <c r="E6" s="3"/>
      <c r="F6" s="3"/>
      <c r="G6" s="3"/>
      <c r="O6" s="58"/>
      <c r="P6" s="58"/>
      <c r="Q6" s="17"/>
      <c r="R6" s="17"/>
      <c r="S6" s="17"/>
      <c r="T6" s="17"/>
      <c r="U6" s="17"/>
      <c r="V6" s="17"/>
      <c r="W6" s="17"/>
      <c r="X6" s="17"/>
      <c r="Y6" s="10"/>
      <c r="Z6" s="10"/>
      <c r="AA6" s="10"/>
      <c r="AB6" s="10"/>
      <c r="AC6" s="10"/>
      <c r="AD6" s="10"/>
      <c r="AE6" s="10"/>
    </row>
    <row r="7" spans="1:31" ht="13.2" customHeight="1">
      <c r="D7" s="2"/>
      <c r="E7" s="3"/>
      <c r="F7" s="3"/>
      <c r="G7" s="3"/>
      <c r="O7" s="56" t="s">
        <v>12</v>
      </c>
      <c r="P7" s="56"/>
      <c r="Q7" s="15"/>
      <c r="R7" s="15"/>
      <c r="S7" s="15"/>
      <c r="T7" s="15"/>
      <c r="U7" s="15"/>
      <c r="V7" s="15"/>
      <c r="W7" s="15"/>
      <c r="X7" s="15"/>
      <c r="Y7" s="10"/>
      <c r="Z7" s="10"/>
      <c r="AA7" s="10"/>
      <c r="AB7" s="10"/>
      <c r="AC7" s="10"/>
      <c r="AD7" s="10"/>
      <c r="AE7" s="10"/>
    </row>
    <row r="8" spans="1:31" ht="13.2" customHeight="1">
      <c r="D8" s="2"/>
      <c r="E8" s="3"/>
      <c r="F8" s="3"/>
      <c r="G8" s="3"/>
      <c r="O8" s="56"/>
      <c r="P8" s="56"/>
      <c r="Q8" s="15"/>
      <c r="R8" s="15"/>
      <c r="S8" s="15"/>
      <c r="T8" s="15"/>
      <c r="U8" s="15"/>
      <c r="V8" s="15"/>
      <c r="W8" s="15"/>
      <c r="X8" s="15"/>
      <c r="Y8" s="10"/>
      <c r="Z8" s="10"/>
      <c r="AA8" s="10"/>
      <c r="AB8" s="10"/>
      <c r="AC8" s="10"/>
      <c r="AD8" s="10"/>
      <c r="AE8" s="10"/>
    </row>
    <row r="9" spans="1:31" ht="13.2" customHeight="1">
      <c r="D9" s="2"/>
      <c r="E9" s="3"/>
      <c r="F9" s="3"/>
      <c r="G9" s="3"/>
      <c r="O9" s="56"/>
      <c r="P9" s="56"/>
      <c r="Q9" s="11"/>
      <c r="R9" s="11"/>
      <c r="S9" s="11"/>
      <c r="T9" s="11"/>
      <c r="U9" s="11"/>
      <c r="V9" s="11"/>
      <c r="W9" s="11"/>
      <c r="X9" s="11"/>
      <c r="Y9" s="10"/>
      <c r="Z9" s="10"/>
      <c r="AA9" s="10"/>
      <c r="AB9" s="10"/>
      <c r="AC9" s="10"/>
      <c r="AD9" s="10"/>
      <c r="AE9" s="10"/>
    </row>
    <row r="10" spans="1:31" ht="13.2" customHeight="1">
      <c r="D10" s="2"/>
      <c r="E10" s="3"/>
      <c r="F10" s="3"/>
      <c r="G10" s="3"/>
      <c r="O10" s="14"/>
      <c r="P10" s="14"/>
      <c r="Q10" s="11"/>
      <c r="R10" s="11"/>
      <c r="S10" s="11"/>
      <c r="T10" s="11"/>
      <c r="U10" s="11"/>
      <c r="V10" s="11"/>
      <c r="W10" s="11"/>
      <c r="X10" s="11"/>
      <c r="Y10" s="10"/>
      <c r="Z10" s="10"/>
      <c r="AA10" s="10"/>
      <c r="AB10" s="10"/>
      <c r="AC10" s="10"/>
      <c r="AD10" s="10"/>
      <c r="AE10" s="10"/>
    </row>
    <row r="11" spans="1:31" ht="29.4" customHeight="1">
      <c r="C11" s="47" t="s">
        <v>44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3" customFormat="1" ht="42.6" customHeight="1" thickBot="1">
      <c r="A12" s="59"/>
      <c r="B12" s="59"/>
      <c r="C12" s="60" t="s">
        <v>6</v>
      </c>
      <c r="D12" s="46" t="s">
        <v>6</v>
      </c>
      <c r="E12" s="61" t="s">
        <v>10</v>
      </c>
      <c r="F12" s="46" t="s">
        <v>7</v>
      </c>
      <c r="G12" s="46" t="s">
        <v>0</v>
      </c>
      <c r="H12" s="46" t="s">
        <v>1</v>
      </c>
      <c r="I12" s="52" t="s">
        <v>5</v>
      </c>
      <c r="J12" s="53"/>
      <c r="K12" s="53"/>
      <c r="L12" s="46" t="s">
        <v>4</v>
      </c>
      <c r="M12" s="46"/>
      <c r="N12" s="46"/>
      <c r="O12" s="48" t="s">
        <v>17</v>
      </c>
      <c r="P12" s="49"/>
    </row>
    <row r="13" spans="1:31" s="3" customFormat="1" ht="155.25" customHeight="1">
      <c r="A13" s="59"/>
      <c r="B13" s="59"/>
      <c r="C13" s="60"/>
      <c r="D13" s="46"/>
      <c r="E13" s="62"/>
      <c r="F13" s="46"/>
      <c r="G13" s="46"/>
      <c r="H13" s="50"/>
      <c r="I13" s="31" t="s">
        <v>46</v>
      </c>
      <c r="J13" s="32" t="s">
        <v>47</v>
      </c>
      <c r="K13" s="33" t="s">
        <v>48</v>
      </c>
      <c r="L13" s="29" t="s">
        <v>3</v>
      </c>
      <c r="M13" s="6" t="s">
        <v>2</v>
      </c>
      <c r="N13" s="12" t="s">
        <v>8</v>
      </c>
      <c r="O13" s="20" t="s">
        <v>15</v>
      </c>
      <c r="P13" s="20" t="s">
        <v>16</v>
      </c>
    </row>
    <row r="14" spans="1:31" s="7" customFormat="1" ht="21.6" customHeight="1">
      <c r="A14" s="8"/>
      <c r="B14" s="8"/>
      <c r="C14" s="16"/>
      <c r="D14" s="22">
        <v>1</v>
      </c>
      <c r="E14" s="23" t="s">
        <v>22</v>
      </c>
      <c r="F14" s="23" t="s">
        <v>51</v>
      </c>
      <c r="G14" s="43" t="s">
        <v>38</v>
      </c>
      <c r="H14" s="30" t="s">
        <v>14</v>
      </c>
      <c r="I14" s="34">
        <v>141.5</v>
      </c>
      <c r="J14" s="24">
        <v>138.6</v>
      </c>
      <c r="K14" s="35">
        <v>141.9</v>
      </c>
      <c r="L14" s="36">
        <f t="shared" ref="L14:L31" si="0">AVERAGE(I14:K14)</f>
        <v>140.66666666666666</v>
      </c>
      <c r="M14" s="39">
        <f t="shared" ref="M14:M31" si="1">STDEV(I14:K14)</f>
        <v>1.8009256878983029</v>
      </c>
      <c r="N14" s="25">
        <f t="shared" ref="N14:N31" si="2">M14/L14*100</f>
        <v>1.280278925046187</v>
      </c>
      <c r="O14" s="28">
        <f t="shared" ref="O14:O31" si="3">L14</f>
        <v>140.66666666666666</v>
      </c>
      <c r="P14" s="54">
        <f>SUM(O14:O31)-0.01</f>
        <v>6201.5366666666669</v>
      </c>
    </row>
    <row r="15" spans="1:31" s="7" customFormat="1" ht="21.6" customHeight="1">
      <c r="A15" s="8"/>
      <c r="B15" s="8"/>
      <c r="C15" s="16"/>
      <c r="D15" s="22">
        <f t="shared" ref="D15:D31" si="4">D14+1</f>
        <v>2</v>
      </c>
      <c r="E15" s="23" t="s">
        <v>22</v>
      </c>
      <c r="F15" s="23" t="s">
        <v>50</v>
      </c>
      <c r="G15" s="43" t="s">
        <v>38</v>
      </c>
      <c r="H15" s="30" t="s">
        <v>14</v>
      </c>
      <c r="I15" s="34">
        <v>129.5</v>
      </c>
      <c r="J15" s="24">
        <v>121</v>
      </c>
      <c r="K15" s="35">
        <v>123.2</v>
      </c>
      <c r="L15" s="36">
        <f t="shared" si="0"/>
        <v>124.56666666666666</v>
      </c>
      <c r="M15" s="39">
        <f t="shared" si="1"/>
        <v>4.4117267972231433</v>
      </c>
      <c r="N15" s="25">
        <f t="shared" si="2"/>
        <v>3.5416591896359191</v>
      </c>
      <c r="O15" s="28">
        <f t="shared" si="3"/>
        <v>124.56666666666666</v>
      </c>
      <c r="P15" s="54"/>
    </row>
    <row r="16" spans="1:31" s="7" customFormat="1" ht="25.2" customHeight="1">
      <c r="A16" s="8"/>
      <c r="B16" s="8"/>
      <c r="C16" s="16"/>
      <c r="D16" s="22">
        <f t="shared" si="4"/>
        <v>3</v>
      </c>
      <c r="E16" s="23" t="s">
        <v>22</v>
      </c>
      <c r="F16" s="23" t="s">
        <v>49</v>
      </c>
      <c r="G16" s="43" t="s">
        <v>38</v>
      </c>
      <c r="H16" s="30" t="s">
        <v>14</v>
      </c>
      <c r="I16" s="34">
        <v>152</v>
      </c>
      <c r="J16" s="24">
        <v>196.9</v>
      </c>
      <c r="K16" s="35">
        <v>201.3</v>
      </c>
      <c r="L16" s="36">
        <f t="shared" si="0"/>
        <v>183.4</v>
      </c>
      <c r="M16" s="39">
        <f t="shared" si="1"/>
        <v>27.282045377867064</v>
      </c>
      <c r="N16" s="25">
        <f t="shared" si="2"/>
        <v>14.875706312904615</v>
      </c>
      <c r="O16" s="28">
        <f t="shared" si="3"/>
        <v>183.4</v>
      </c>
      <c r="P16" s="54"/>
    </row>
    <row r="17" spans="1:19" s="7" customFormat="1" ht="25.2" customHeight="1">
      <c r="A17" s="8"/>
      <c r="B17" s="8"/>
      <c r="C17" s="16"/>
      <c r="D17" s="22">
        <f t="shared" si="4"/>
        <v>4</v>
      </c>
      <c r="E17" s="38" t="s">
        <v>23</v>
      </c>
      <c r="F17" s="38" t="s">
        <v>34</v>
      </c>
      <c r="G17" s="43" t="s">
        <v>38</v>
      </c>
      <c r="H17" s="30" t="s">
        <v>14</v>
      </c>
      <c r="I17" s="34">
        <v>387</v>
      </c>
      <c r="J17" s="24">
        <v>404.8</v>
      </c>
      <c r="K17" s="35">
        <v>412.5</v>
      </c>
      <c r="L17" s="36">
        <f t="shared" si="0"/>
        <v>401.43333333333334</v>
      </c>
      <c r="M17" s="39">
        <f t="shared" si="1"/>
        <v>13.079118216965298</v>
      </c>
      <c r="N17" s="25">
        <f t="shared" si="2"/>
        <v>3.258104679141069</v>
      </c>
      <c r="O17" s="28">
        <f t="shared" si="3"/>
        <v>401.43333333333334</v>
      </c>
      <c r="P17" s="54"/>
    </row>
    <row r="18" spans="1:19" s="7" customFormat="1" ht="25.2" customHeight="1">
      <c r="A18" s="8"/>
      <c r="B18" s="8"/>
      <c r="C18" s="16"/>
      <c r="D18" s="22">
        <f t="shared" si="4"/>
        <v>5</v>
      </c>
      <c r="E18" s="38" t="s">
        <v>23</v>
      </c>
      <c r="F18" s="38" t="s">
        <v>35</v>
      </c>
      <c r="G18" s="43" t="s">
        <v>38</v>
      </c>
      <c r="H18" s="30" t="s">
        <v>14</v>
      </c>
      <c r="I18" s="34">
        <v>550.5</v>
      </c>
      <c r="J18" s="24">
        <v>462</v>
      </c>
      <c r="K18" s="35">
        <v>470.8</v>
      </c>
      <c r="L18" s="36">
        <f t="shared" si="0"/>
        <v>494.43333333333334</v>
      </c>
      <c r="M18" s="39">
        <f t="shared" si="1"/>
        <v>48.754110937780176</v>
      </c>
      <c r="N18" s="25">
        <f t="shared" si="2"/>
        <v>9.8606035740133837</v>
      </c>
      <c r="O18" s="28">
        <f t="shared" si="3"/>
        <v>494.43333333333334</v>
      </c>
      <c r="P18" s="54"/>
    </row>
    <row r="19" spans="1:19" s="7" customFormat="1" ht="25.2" customHeight="1">
      <c r="A19" s="8"/>
      <c r="B19" s="8"/>
      <c r="C19" s="16"/>
      <c r="D19" s="22">
        <f t="shared" si="4"/>
        <v>6</v>
      </c>
      <c r="E19" s="38" t="s">
        <v>23</v>
      </c>
      <c r="F19" s="38" t="s">
        <v>36</v>
      </c>
      <c r="G19" s="43" t="s">
        <v>38</v>
      </c>
      <c r="H19" s="30" t="s">
        <v>14</v>
      </c>
      <c r="I19" s="34">
        <v>1179</v>
      </c>
      <c r="J19" s="24">
        <v>1501.5</v>
      </c>
      <c r="K19" s="35">
        <v>1531.2</v>
      </c>
      <c r="L19" s="36">
        <f t="shared" si="0"/>
        <v>1403.8999999999999</v>
      </c>
      <c r="M19" s="39">
        <f t="shared" si="1"/>
        <v>195.33440557157425</v>
      </c>
      <c r="N19" s="25">
        <f t="shared" si="2"/>
        <v>13.913697953670082</v>
      </c>
      <c r="O19" s="28">
        <f t="shared" si="3"/>
        <v>1403.8999999999999</v>
      </c>
      <c r="P19" s="54"/>
    </row>
    <row r="20" spans="1:19" s="7" customFormat="1" ht="25.2" customHeight="1">
      <c r="A20" s="8"/>
      <c r="B20" s="8"/>
      <c r="C20" s="16"/>
      <c r="D20" s="22">
        <f t="shared" si="4"/>
        <v>7</v>
      </c>
      <c r="E20" s="38" t="s">
        <v>23</v>
      </c>
      <c r="F20" s="38" t="s">
        <v>37</v>
      </c>
      <c r="G20" s="43" t="s">
        <v>38</v>
      </c>
      <c r="H20" s="30" t="s">
        <v>14</v>
      </c>
      <c r="I20" s="34">
        <v>296</v>
      </c>
      <c r="J20" s="24">
        <v>289.3</v>
      </c>
      <c r="K20" s="35">
        <v>294.8</v>
      </c>
      <c r="L20" s="36">
        <f t="shared" si="0"/>
        <v>293.36666666666662</v>
      </c>
      <c r="M20" s="39">
        <f t="shared" si="1"/>
        <v>3.5725807665258742</v>
      </c>
      <c r="N20" s="25">
        <f t="shared" si="2"/>
        <v>1.217786876443316</v>
      </c>
      <c r="O20" s="28">
        <f t="shared" si="3"/>
        <v>293.36666666666662</v>
      </c>
      <c r="P20" s="54"/>
    </row>
    <row r="21" spans="1:19" s="7" customFormat="1" ht="43.2" customHeight="1">
      <c r="A21" s="8"/>
      <c r="B21" s="8"/>
      <c r="C21" s="16"/>
      <c r="D21" s="22">
        <f t="shared" si="4"/>
        <v>8</v>
      </c>
      <c r="E21" s="23" t="s">
        <v>21</v>
      </c>
      <c r="F21" s="40" t="s">
        <v>33</v>
      </c>
      <c r="G21" s="43" t="s">
        <v>38</v>
      </c>
      <c r="H21" s="30" t="s">
        <v>14</v>
      </c>
      <c r="I21" s="34">
        <v>13.5</v>
      </c>
      <c r="J21" s="24">
        <v>16</v>
      </c>
      <c r="K21" s="35">
        <v>16.32</v>
      </c>
      <c r="L21" s="36">
        <f t="shared" si="0"/>
        <v>15.273333333333333</v>
      </c>
      <c r="M21" s="39">
        <f t="shared" si="1"/>
        <v>1.5440639019591436</v>
      </c>
      <c r="N21" s="39">
        <f t="shared" si="2"/>
        <v>10.10954104294507</v>
      </c>
      <c r="O21" s="28">
        <f t="shared" si="3"/>
        <v>15.273333333333333</v>
      </c>
      <c r="P21" s="54"/>
    </row>
    <row r="22" spans="1:19" s="7" customFormat="1" ht="42" customHeight="1">
      <c r="A22" s="8"/>
      <c r="B22" s="8"/>
      <c r="C22" s="16"/>
      <c r="D22" s="22">
        <f t="shared" si="4"/>
        <v>9</v>
      </c>
      <c r="E22" s="38" t="s">
        <v>29</v>
      </c>
      <c r="F22" s="41" t="s">
        <v>32</v>
      </c>
      <c r="G22" s="43" t="s">
        <v>38</v>
      </c>
      <c r="H22" s="30" t="s">
        <v>14</v>
      </c>
      <c r="I22" s="34">
        <v>13.5</v>
      </c>
      <c r="J22" s="24">
        <v>18.62</v>
      </c>
      <c r="K22" s="35">
        <v>15</v>
      </c>
      <c r="L22" s="36">
        <f t="shared" si="0"/>
        <v>15.706666666666669</v>
      </c>
      <c r="M22" s="39">
        <f t="shared" si="1"/>
        <v>2.6321347483237507</v>
      </c>
      <c r="N22" s="39">
        <f t="shared" si="2"/>
        <v>16.75807352498143</v>
      </c>
      <c r="O22" s="28">
        <f t="shared" si="3"/>
        <v>15.706666666666669</v>
      </c>
      <c r="P22" s="54"/>
    </row>
    <row r="23" spans="1:19" s="7" customFormat="1" ht="43.8" customHeight="1">
      <c r="A23" s="8"/>
      <c r="B23" s="8"/>
      <c r="C23" s="16"/>
      <c r="D23" s="22">
        <f t="shared" si="4"/>
        <v>10</v>
      </c>
      <c r="E23" s="38" t="s">
        <v>30</v>
      </c>
      <c r="F23" s="41" t="s">
        <v>39</v>
      </c>
      <c r="G23" s="43" t="s">
        <v>38</v>
      </c>
      <c r="H23" s="30" t="s">
        <v>14</v>
      </c>
      <c r="I23" s="34">
        <v>16</v>
      </c>
      <c r="J23" s="24">
        <v>13.2</v>
      </c>
      <c r="K23" s="35">
        <v>13.2</v>
      </c>
      <c r="L23" s="36">
        <f t="shared" si="0"/>
        <v>14.133333333333333</v>
      </c>
      <c r="M23" s="39">
        <f t="shared" si="1"/>
        <v>1.6165807537309553</v>
      </c>
      <c r="N23" s="25">
        <f t="shared" si="2"/>
        <v>11.438071370737891</v>
      </c>
      <c r="O23" s="28">
        <f t="shared" si="3"/>
        <v>14.133333333333333</v>
      </c>
      <c r="P23" s="54"/>
    </row>
    <row r="24" spans="1:19" s="7" customFormat="1" ht="40.799999999999997" customHeight="1">
      <c r="A24" s="8"/>
      <c r="B24" s="8"/>
      <c r="C24" s="16"/>
      <c r="D24" s="22">
        <f t="shared" si="4"/>
        <v>11</v>
      </c>
      <c r="E24" s="38" t="s">
        <v>30</v>
      </c>
      <c r="F24" s="41" t="s">
        <v>40</v>
      </c>
      <c r="G24" s="43" t="s">
        <v>38</v>
      </c>
      <c r="H24" s="30" t="s">
        <v>14</v>
      </c>
      <c r="I24" s="34">
        <v>27</v>
      </c>
      <c r="J24" s="24">
        <v>22</v>
      </c>
      <c r="K24" s="35">
        <v>22</v>
      </c>
      <c r="L24" s="36">
        <f t="shared" ref="L24" si="5">AVERAGE(I24:K24)</f>
        <v>23.666666666666668</v>
      </c>
      <c r="M24" s="39">
        <f t="shared" ref="M24" si="6">STDEV(I24:K24)</f>
        <v>2.8867513459481353</v>
      </c>
      <c r="N24" s="25">
        <f t="shared" ref="N24" si="7">M24/L24*100</f>
        <v>12.197540898372402</v>
      </c>
      <c r="O24" s="28">
        <f t="shared" ref="O24" si="8">L24</f>
        <v>23.666666666666668</v>
      </c>
      <c r="P24" s="54"/>
    </row>
    <row r="25" spans="1:19" s="7" customFormat="1" ht="55.2" customHeight="1">
      <c r="A25" s="8"/>
      <c r="B25" s="8"/>
      <c r="C25" s="16"/>
      <c r="D25" s="22">
        <f t="shared" si="4"/>
        <v>12</v>
      </c>
      <c r="E25" s="38" t="s">
        <v>31</v>
      </c>
      <c r="F25" s="40" t="s">
        <v>43</v>
      </c>
      <c r="G25" s="43" t="s">
        <v>38</v>
      </c>
      <c r="H25" s="30" t="s">
        <v>14</v>
      </c>
      <c r="I25" s="34">
        <v>890</v>
      </c>
      <c r="J25" s="24">
        <v>814</v>
      </c>
      <c r="K25" s="35">
        <v>830.5</v>
      </c>
      <c r="L25" s="36">
        <f t="shared" si="0"/>
        <v>844.83333333333337</v>
      </c>
      <c r="M25" s="39">
        <f t="shared" si="1"/>
        <v>39.976034487343235</v>
      </c>
      <c r="N25" s="25">
        <f t="shared" si="2"/>
        <v>4.7318249541144084</v>
      </c>
      <c r="O25" s="28">
        <f t="shared" si="3"/>
        <v>844.83333333333337</v>
      </c>
      <c r="P25" s="54"/>
    </row>
    <row r="26" spans="1:19" s="7" customFormat="1" ht="25.2" customHeight="1">
      <c r="A26" s="8"/>
      <c r="B26" s="8"/>
      <c r="C26" s="16"/>
      <c r="D26" s="22">
        <f t="shared" si="4"/>
        <v>13</v>
      </c>
      <c r="E26" s="38" t="s">
        <v>28</v>
      </c>
      <c r="F26" s="38" t="s">
        <v>19</v>
      </c>
      <c r="G26" s="43" t="s">
        <v>38</v>
      </c>
      <c r="H26" s="30" t="s">
        <v>14</v>
      </c>
      <c r="I26" s="34">
        <v>326.5</v>
      </c>
      <c r="J26" s="24">
        <v>378</v>
      </c>
      <c r="K26" s="35">
        <v>385.2</v>
      </c>
      <c r="L26" s="36">
        <f t="shared" si="0"/>
        <v>363.23333333333335</v>
      </c>
      <c r="M26" s="39">
        <f t="shared" si="1"/>
        <v>32.01504854491585</v>
      </c>
      <c r="N26" s="25">
        <f t="shared" si="2"/>
        <v>8.8139070968842379</v>
      </c>
      <c r="O26" s="28">
        <f t="shared" si="3"/>
        <v>363.23333333333335</v>
      </c>
      <c r="P26" s="54"/>
    </row>
    <row r="27" spans="1:19" s="7" customFormat="1" ht="25.2" customHeight="1">
      <c r="A27" s="8"/>
      <c r="B27" s="8"/>
      <c r="C27" s="16"/>
      <c r="D27" s="22">
        <f t="shared" si="4"/>
        <v>14</v>
      </c>
      <c r="E27" s="38" t="s">
        <v>28</v>
      </c>
      <c r="F27" s="38" t="s">
        <v>20</v>
      </c>
      <c r="G27" s="43" t="s">
        <v>38</v>
      </c>
      <c r="H27" s="30" t="s">
        <v>14</v>
      </c>
      <c r="I27" s="34">
        <v>440</v>
      </c>
      <c r="J27" s="24">
        <v>579.6</v>
      </c>
      <c r="K27" s="35">
        <v>591.6</v>
      </c>
      <c r="L27" s="36">
        <f t="shared" si="0"/>
        <v>537.06666666666672</v>
      </c>
      <c r="M27" s="39">
        <f t="shared" si="1"/>
        <v>84.276054329408225</v>
      </c>
      <c r="N27" s="25">
        <f t="shared" si="2"/>
        <v>15.691916769378391</v>
      </c>
      <c r="O27" s="28">
        <f t="shared" si="3"/>
        <v>537.06666666666672</v>
      </c>
      <c r="P27" s="54"/>
    </row>
    <row r="28" spans="1:19" s="7" customFormat="1" ht="25.2" customHeight="1">
      <c r="A28" s="8"/>
      <c r="B28" s="8"/>
      <c r="C28" s="16"/>
      <c r="D28" s="22">
        <f t="shared" si="4"/>
        <v>15</v>
      </c>
      <c r="E28" s="38" t="s">
        <v>24</v>
      </c>
      <c r="F28" s="38" t="s">
        <v>41</v>
      </c>
      <c r="G28" s="43" t="s">
        <v>38</v>
      </c>
      <c r="H28" s="30" t="s">
        <v>14</v>
      </c>
      <c r="I28" s="34">
        <v>302.5</v>
      </c>
      <c r="J28" s="24">
        <v>320.10000000000002</v>
      </c>
      <c r="K28" s="35">
        <v>326.7</v>
      </c>
      <c r="L28" s="36">
        <f t="shared" si="0"/>
        <v>316.43333333333334</v>
      </c>
      <c r="M28" s="39">
        <f t="shared" si="1"/>
        <v>12.50972954677181</v>
      </c>
      <c r="N28" s="25">
        <f t="shared" si="2"/>
        <v>3.9533539071226622</v>
      </c>
      <c r="O28" s="28">
        <f t="shared" si="3"/>
        <v>316.43333333333334</v>
      </c>
      <c r="P28" s="54"/>
    </row>
    <row r="29" spans="1:19" s="7" customFormat="1" ht="25.2" customHeight="1">
      <c r="A29" s="8"/>
      <c r="B29" s="8"/>
      <c r="C29" s="16"/>
      <c r="D29" s="22">
        <f t="shared" si="4"/>
        <v>16</v>
      </c>
      <c r="E29" s="38" t="s">
        <v>25</v>
      </c>
      <c r="F29" s="38" t="s">
        <v>41</v>
      </c>
      <c r="G29" s="43" t="s">
        <v>38</v>
      </c>
      <c r="H29" s="30" t="s">
        <v>14</v>
      </c>
      <c r="I29" s="34">
        <v>317</v>
      </c>
      <c r="J29" s="24">
        <v>375.1</v>
      </c>
      <c r="K29" s="35">
        <v>382.8</v>
      </c>
      <c r="L29" s="36">
        <f t="shared" si="0"/>
        <v>358.3</v>
      </c>
      <c r="M29" s="39">
        <f t="shared" si="1"/>
        <v>35.973462441082013</v>
      </c>
      <c r="N29" s="25">
        <f t="shared" si="2"/>
        <v>10.040039754697743</v>
      </c>
      <c r="O29" s="28">
        <f t="shared" si="3"/>
        <v>358.3</v>
      </c>
      <c r="P29" s="54"/>
    </row>
    <row r="30" spans="1:19" s="7" customFormat="1" ht="25.2" customHeight="1">
      <c r="A30" s="8"/>
      <c r="B30" s="8"/>
      <c r="C30" s="16"/>
      <c r="D30" s="22">
        <f t="shared" si="4"/>
        <v>17</v>
      </c>
      <c r="E30" s="38" t="s">
        <v>27</v>
      </c>
      <c r="F30" s="42" t="s">
        <v>41</v>
      </c>
      <c r="G30" s="43" t="s">
        <v>38</v>
      </c>
      <c r="H30" s="30" t="s">
        <v>14</v>
      </c>
      <c r="I30" s="34">
        <v>377.5</v>
      </c>
      <c r="J30" s="24">
        <v>289.3</v>
      </c>
      <c r="K30" s="35">
        <v>294.8</v>
      </c>
      <c r="L30" s="36">
        <f t="shared" si="0"/>
        <v>320.5333333333333</v>
      </c>
      <c r="M30" s="39">
        <f t="shared" si="1"/>
        <v>49.41116607947415</v>
      </c>
      <c r="N30" s="25">
        <f t="shared" si="2"/>
        <v>15.415297237772718</v>
      </c>
      <c r="O30" s="28">
        <f t="shared" si="3"/>
        <v>320.5333333333333</v>
      </c>
      <c r="P30" s="54"/>
    </row>
    <row r="31" spans="1:19" s="7" customFormat="1" ht="27" customHeight="1">
      <c r="A31" s="8"/>
      <c r="B31" s="8"/>
      <c r="C31" s="16"/>
      <c r="D31" s="22">
        <f t="shared" si="4"/>
        <v>18</v>
      </c>
      <c r="E31" s="38" t="s">
        <v>26</v>
      </c>
      <c r="F31" s="42" t="s">
        <v>42</v>
      </c>
      <c r="G31" s="43" t="s">
        <v>38</v>
      </c>
      <c r="H31" s="30" t="s">
        <v>14</v>
      </c>
      <c r="I31" s="34">
        <v>322.5</v>
      </c>
      <c r="J31" s="24">
        <v>360.8</v>
      </c>
      <c r="K31" s="35">
        <v>368.5</v>
      </c>
      <c r="L31" s="36">
        <f t="shared" si="0"/>
        <v>350.59999999999997</v>
      </c>
      <c r="M31" s="39">
        <f t="shared" si="1"/>
        <v>24.637978813206225</v>
      </c>
      <c r="N31" s="25">
        <f t="shared" si="2"/>
        <v>7.0273755884786722</v>
      </c>
      <c r="O31" s="28">
        <f t="shared" si="3"/>
        <v>350.59999999999997</v>
      </c>
      <c r="P31" s="54"/>
      <c r="S31" s="63"/>
    </row>
    <row r="32" spans="1:19" s="7" customFormat="1" ht="15" customHeight="1">
      <c r="A32" s="8"/>
      <c r="B32" s="8"/>
      <c r="C32" s="16"/>
      <c r="D32" s="26"/>
      <c r="E32" s="44" t="s">
        <v>18</v>
      </c>
      <c r="F32" s="18"/>
      <c r="G32" s="19"/>
      <c r="H32" s="30"/>
      <c r="I32" s="37"/>
      <c r="J32" s="37"/>
      <c r="K32" s="37"/>
      <c r="L32" s="29"/>
      <c r="M32" s="21"/>
      <c r="N32" s="21"/>
      <c r="O32" s="20"/>
      <c r="P32" s="27">
        <v>100000</v>
      </c>
    </row>
    <row r="33" spans="3:16" ht="18.600000000000001" customHeight="1"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3:16" ht="18.600000000000001" customHeight="1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P34" s="13"/>
    </row>
  </sheetData>
  <mergeCells count="24">
    <mergeCell ref="A12:A13"/>
    <mergeCell ref="B12:B13"/>
    <mergeCell ref="C12:C13"/>
    <mergeCell ref="G12:G13"/>
    <mergeCell ref="E12:E13"/>
    <mergeCell ref="O1:P1"/>
    <mergeCell ref="O2:P2"/>
    <mergeCell ref="O3:P3"/>
    <mergeCell ref="O4:P4"/>
    <mergeCell ref="O9:P9"/>
    <mergeCell ref="O8:P8"/>
    <mergeCell ref="O7:P7"/>
    <mergeCell ref="O5:P5"/>
    <mergeCell ref="O6:P6"/>
    <mergeCell ref="C34:N34"/>
    <mergeCell ref="D12:D13"/>
    <mergeCell ref="F12:F13"/>
    <mergeCell ref="L12:N12"/>
    <mergeCell ref="C11:P11"/>
    <mergeCell ref="O12:P12"/>
    <mergeCell ref="H12:H13"/>
    <mergeCell ref="C33:P33"/>
    <mergeCell ref="I12:K12"/>
    <mergeCell ref="P14:P31"/>
  </mergeCells>
  <pageMargins left="0" right="0" top="0.17" bottom="0" header="0.31496062992125984" footer="0.31496062992125984"/>
  <pageSetup paperSize="9" scale="68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Пользователь Windows</cp:lastModifiedBy>
  <cp:lastPrinted>2025-05-16T09:36:11Z</cp:lastPrinted>
  <dcterms:created xsi:type="dcterms:W3CDTF">2014-01-15T18:15:09Z</dcterms:created>
  <dcterms:modified xsi:type="dcterms:W3CDTF">2025-05-16T10:17:01Z</dcterms:modified>
</cp:coreProperties>
</file>