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045" windowHeight="9855"/>
  </bookViews>
  <sheets>
    <sheet name="НМЦК" sheetId="1" r:id="rId1"/>
  </sheets>
  <definedNames>
    <definedName name="_xlnm.Print_Area" localSheetId="0">НМЦК!$A$1:$G$60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6" i="1"/>
  <c r="G57" i="1"/>
  <c r="G58" i="1"/>
  <c r="G49" i="1"/>
  <c r="G50" i="1"/>
  <c r="G51" i="1"/>
  <c r="G37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8" i="1"/>
  <c r="G43" i="1" l="1"/>
  <c r="G44" i="1" s="1"/>
  <c r="G32" i="1" l="1"/>
  <c r="G48" i="1"/>
  <c r="G52" i="1"/>
  <c r="G39" i="1" l="1"/>
  <c r="G36" i="1" l="1"/>
  <c r="G53" i="1" l="1"/>
  <c r="G40" i="1"/>
  <c r="G45" i="1" s="1"/>
  <c r="G12" i="1" l="1"/>
  <c r="F9" i="1" s="1"/>
</calcChain>
</file>

<file path=xl/sharedStrings.xml><?xml version="1.0" encoding="utf-8"?>
<sst xmlns="http://schemas.openxmlformats.org/spreadsheetml/2006/main" count="140" uniqueCount="101">
  <si>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</si>
  <si>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</si>
  <si>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</si>
  <si>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</si>
  <si>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</si>
  <si>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</si>
  <si>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</si>
  <si>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</si>
  <si>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</si>
  <si>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</si>
  <si>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</si>
  <si>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</si>
  <si>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</si>
  <si>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</si>
  <si>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</si>
  <si>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</si>
  <si>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</si>
  <si>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</si>
  <si>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</si>
  <si>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</si>
  <si>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</si>
  <si>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</si>
  <si>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</si>
  <si>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</si>
  <si>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</si>
  <si>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</si>
  <si>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</si>
  <si>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</si>
  <si>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</si>
  <si>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</si>
  <si>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</si>
  <si>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</si>
  <si>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</si>
  <si>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</si>
  <si>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</si>
  <si>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</si>
  <si>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</si>
  <si>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</si>
  <si>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</si>
  <si>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</si>
  <si>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</si>
  <si>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</si>
  <si>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</si>
  <si>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</si>
  <si>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</si>
  <si>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</si>
  <si>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</si>
  <si>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</si>
  <si>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</si>
  <si>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</si>
  <si>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</si>
  <si>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</si>
  <si>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</si>
  <si>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</si>
  <si>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</si>
  <si>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</si>
  <si>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</si>
  <si>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</si>
  <si>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</si>
  <si>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</si>
  <si>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</si>
  <si>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</si>
  <si>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</si>
  <si>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</si>
  <si>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</si>
  <si>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</si>
  <si>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</si>
  <si>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</si>
  <si>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</si>
  <si>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</si>
  <si>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</si>
  <si>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</si>
  <si>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</si>
  <si>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</si>
  <si>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</si>
  <si>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</si>
  <si>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</si>
  <si>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</si>
  <si>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</si>
  <si>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</si>
  <si>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</si>
  <si>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Эноксапарин натрия (ТН-Анфибра) раствор для инъекций 10тыс.анти-Ха МЕ/мл 0,4мл ампулы (10) /в комплекте со скарификатором ампульным/-упаковки ячейковые контурные-пачки картонные.</t>
  </si>
  <si>
    <t>Эноксапарин натрия (ТН-Анфибра) раствор для инъекций 10 000 анти-Ха МЕ/мл 0,4мл ампулы №10</t>
  </si>
  <si>
    <t>Эноксапарин натрия (ТН-Эниксум) раствор для инъекций 10 000 анти-Ха МЕ/мл 0,4мл ампулы №10</t>
  </si>
  <si>
    <t>№ 2665100076318000173 http://zakupki.gov.ru/epz/contract/contractCard/common-info.html?reestrNumber=2665100076318000173 Контракт № 0362300209318000092-0245012-01 от 06.08.2018; проттокол № 18080600048 от 06.08.2019</t>
  </si>
  <si>
    <t>Код узла СМНН</t>
  </si>
  <si>
    <t>Минимальное значение референтной цены:</t>
  </si>
  <si>
    <t>Эноксапарин натрия</t>
  </si>
  <si>
    <t>раствор для инъекций  10 000 анти-Ха МЕ/мл</t>
  </si>
  <si>
    <t>раствор для подкожного введения  10 000 анти-Ха МЕ/мл</t>
  </si>
  <si>
    <t>21.20.10.131-000011-1-00020-0000000000000</t>
  </si>
  <si>
    <t>21.20.10.131-000011-1-00018-0000000000000</t>
  </si>
  <si>
    <t>21.20.10.131-000011-1-00017-0000000000000</t>
  </si>
  <si>
    <t>21.20.10.131-000011-1-00019-0000000000000</t>
  </si>
  <si>
    <t>№ 2665100076318000173 http://zakupki.gov.ru/epz/contract/contractCard/common-info.html?reestrNumber=2665100076318000173 Контракт № 0362300209318000092-0245012-01 от 06.08.2018; протокол № 18110700009 от 07.11.2018</t>
  </si>
  <si>
    <t xml:space="preserve">№ 2665100076318000219 http://zakupki.gov.ru/epz/contract/contractCard/common-info.html?reestrNumber=2665100076318000219 Контракт № Ф.2018.518544 от 07.11.2018; протокол № 90004327 от 28.03.2019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</si>
  <si>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УТВЕРЖДАЮ:</t>
  </si>
  <si>
    <t xml:space="preserve">                                                                                                                                                                                            Главный врач ГБУЗ СО "Слободо-Туринской РБ"</t>
  </si>
  <si>
    <t xml:space="preserve">                                                                                                                                                                                               __________________________ С.Г.Храмцова</t>
  </si>
  <si>
    <t xml:space="preserve">№ 2665100076319000086 http://zakupki.gov.ru/epz/contract/contractCard/common-info.html?reestrNumber=2665100076319000086, контракт № 0362300209318000278-0245012-02 от 31.01.2019;протокол № 90004327 от 28.03.2019 </t>
  </si>
  <si>
    <t>№ 2665100076318000219 http://zakupki.gov.ru/epz/contract/contractCard/common-info.html?reestrNumber=2665100076318000219 Контракт № Ф.2018.518544 от 07.11.2018;  протокол № 18113000023 от 30.11.2018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</si>
</sst>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="80" zoomScaleSheetLayoutView="80" workbookViewId="0">
      <selection activeCell="B52" sqref="B52:C52"/>
    </sheetView>
  </sheetViews>
  <sheetFormatPr defaultColWidth="9.140625" defaultRowHeight="15" x14ac:dyDescent="0.2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x14ac:dyDescent="0.25">
      <c r="A1" s="56" t="s">
        <v>96</v>
      </c>
      <c r="B1" s="56"/>
      <c r="C1" s="56"/>
      <c r="D1" s="56"/>
      <c r="E1" s="56"/>
      <c r="F1" s="56"/>
      <c r="G1" s="56"/>
    </row>
    <row r="2" spans="1:7" x14ac:dyDescent="0.25">
      <c r="A2" s="56" t="s">
        <v>97</v>
      </c>
      <c r="B2" s="56"/>
      <c r="C2" s="56"/>
      <c r="D2" s="56"/>
      <c r="E2" s="56"/>
      <c r="F2" s="56"/>
      <c r="G2" s="56"/>
    </row>
    <row r="3" spans="1:7" x14ac:dyDescent="0.25">
      <c r="A3" s="56"/>
      <c r="B3" s="56"/>
      <c r="C3" s="56"/>
      <c r="D3" s="56"/>
      <c r="E3" s="56"/>
      <c r="F3" s="56"/>
      <c r="G3" s="56"/>
    </row>
    <row r="4" spans="1:7" x14ac:dyDescent="0.25">
      <c r="A4" s="56" t="s">
        <v>98</v>
      </c>
      <c r="B4" s="56"/>
      <c r="C4" s="56"/>
      <c r="D4" s="56"/>
      <c r="E4" s="56"/>
      <c r="F4" s="56"/>
      <c r="G4" s="56"/>
    </row>
    <row r="5" spans="1:7" x14ac:dyDescent="0.25">
      <c r="A5" s="56"/>
      <c r="B5" s="56"/>
      <c r="C5" s="56"/>
      <c r="D5" s="56"/>
      <c r="E5" s="56"/>
      <c r="F5" s="56"/>
      <c r="G5" s="56"/>
    </row>
    <row r="6" spans="1:7" x14ac:dyDescent="0.25">
      <c r="A6" s="67" t="s">
        <v>27</v>
      </c>
      <c r="B6" s="67"/>
      <c r="C6" s="67"/>
      <c r="D6" s="67"/>
      <c r="E6" s="67"/>
      <c r="F6" s="67"/>
      <c r="G6" s="67"/>
    </row>
    <row r="7" spans="1:7" x14ac:dyDescent="0.25">
      <c r="A7" s="57" t="s">
        <v>23</v>
      </c>
      <c r="B7" s="58"/>
      <c r="C7" s="58"/>
      <c r="D7" s="58"/>
      <c r="E7" s="58"/>
      <c r="F7" s="58"/>
      <c r="G7" s="59"/>
    </row>
    <row r="8" spans="1:7" x14ac:dyDescent="0.25">
      <c r="A8" s="60" t="s">
        <v>22</v>
      </c>
      <c r="B8" s="60"/>
      <c r="C8" s="60"/>
      <c r="D8" s="60"/>
      <c r="E8" s="60"/>
      <c r="F8" s="61">
        <v>43608</v>
      </c>
      <c r="G8" s="61"/>
    </row>
    <row r="9" spans="1:7" x14ac:dyDescent="0.25">
      <c r="A9" s="62" t="s">
        <v>21</v>
      </c>
      <c r="B9" s="63"/>
      <c r="C9" s="63"/>
      <c r="D9" s="63"/>
      <c r="E9" s="64"/>
      <c r="F9" s="65">
        <f>SUMPRODUCT(D12:D12,G12:G12)</f>
        <v>130256</v>
      </c>
      <c r="G9" s="66"/>
    </row>
    <row r="10" spans="1:7" x14ac:dyDescent="0.25">
      <c r="A10" s="68" t="s">
        <v>20</v>
      </c>
      <c r="B10" s="68"/>
      <c r="C10" s="68"/>
      <c r="D10" s="68"/>
      <c r="E10" s="68"/>
      <c r="F10" s="68"/>
      <c r="G10" s="68"/>
    </row>
    <row r="11" spans="1:7" ht="105" x14ac:dyDescent="0.25">
      <c r="A11" s="69" t="s">
        <v>19</v>
      </c>
      <c r="B11" s="70"/>
      <c r="C11" s="7" t="s">
        <v>18</v>
      </c>
      <c r="D11" s="7" t="s">
        <v>17</v>
      </c>
      <c r="E11" s="7" t="s">
        <v>16</v>
      </c>
      <c r="F11" s="7" t="s">
        <v>15</v>
      </c>
      <c r="G11" s="7" t="s">
        <v>14</v>
      </c>
    </row>
    <row r="12" spans="1:7" ht="33" customHeight="1" x14ac:dyDescent="0.25">
      <c r="A12" s="71" t="s">
        <v>80</v>
      </c>
      <c r="B12" s="72"/>
      <c r="C12" s="25" t="s">
        <v>32</v>
      </c>
      <c r="D12" s="32">
        <v>320</v>
      </c>
      <c r="E12" s="5">
        <v>342.64</v>
      </c>
      <c r="F12" s="3">
        <v>0.08</v>
      </c>
      <c r="G12" s="10">
        <f>ROUNDDOWN((E12+E12*F12)*1.1,2)</f>
        <v>407.05</v>
      </c>
    </row>
    <row r="13" spans="1:7" x14ac:dyDescent="0.25">
      <c r="A13" s="68" t="s">
        <v>13</v>
      </c>
      <c r="B13" s="68"/>
      <c r="C13" s="68"/>
      <c r="D13" s="68"/>
      <c r="E13" s="68"/>
      <c r="F13" s="68"/>
      <c r="G13" s="68"/>
    </row>
    <row r="14" spans="1:7" ht="15" customHeight="1" x14ac:dyDescent="0.25">
      <c r="A14" s="49" t="s">
        <v>12</v>
      </c>
      <c r="B14" s="50"/>
      <c r="C14" s="50"/>
      <c r="D14" s="50"/>
      <c r="E14" s="50"/>
      <c r="F14" s="50"/>
      <c r="G14" s="51"/>
    </row>
    <row r="15" spans="1:7" ht="87.6" customHeight="1" x14ac:dyDescent="0.25">
      <c r="A15" s="7" t="s">
        <v>2</v>
      </c>
      <c r="B15" s="33" t="s">
        <v>11</v>
      </c>
      <c r="C15" s="44"/>
      <c r="D15" s="6" t="s">
        <v>10</v>
      </c>
      <c r="E15" s="6" t="s">
        <v>9</v>
      </c>
      <c r="F15" s="24" t="s">
        <v>33</v>
      </c>
      <c r="G15" s="7" t="s">
        <v>8</v>
      </c>
    </row>
    <row r="16" spans="1:7" ht="60" x14ac:dyDescent="0.25">
      <c r="A16" s="23" t="s">
        <v>38</v>
      </c>
      <c r="B16" s="33" t="s">
        <v>39</v>
      </c>
      <c r="C16" s="34"/>
      <c r="D16" s="27" t="s">
        <v>40</v>
      </c>
      <c r="E16" s="5">
        <v>1370.57</v>
      </c>
      <c r="F16" s="26">
        <v>4</v>
      </c>
      <c r="G16" s="5">
        <f t="shared" ref="G16:G31" si="0">ROUNDDOWN(E16/F16,2)</f>
        <v>342.64</v>
      </c>
    </row>
    <row r="17" spans="1:7" ht="60" x14ac:dyDescent="0.25">
      <c r="A17" s="23" t="s">
        <v>41</v>
      </c>
      <c r="B17" s="33" t="s">
        <v>42</v>
      </c>
      <c r="C17" s="34"/>
      <c r="D17" s="26" t="s">
        <v>43</v>
      </c>
      <c r="E17" s="5">
        <v>1932.38</v>
      </c>
      <c r="F17" s="26">
        <v>4</v>
      </c>
      <c r="G17" s="5">
        <f t="shared" si="0"/>
        <v>483.09</v>
      </c>
    </row>
    <row r="18" spans="1:7" ht="45" x14ac:dyDescent="0.25">
      <c r="A18" s="23" t="s">
        <v>44</v>
      </c>
      <c r="B18" s="33" t="s">
        <v>42</v>
      </c>
      <c r="C18" s="34"/>
      <c r="D18" s="26" t="s">
        <v>43</v>
      </c>
      <c r="E18" s="5">
        <v>1932.38</v>
      </c>
      <c r="F18" s="26">
        <v>4</v>
      </c>
      <c r="G18" s="5">
        <f t="shared" si="0"/>
        <v>483.09</v>
      </c>
    </row>
    <row r="19" spans="1:7" ht="45" x14ac:dyDescent="0.25">
      <c r="A19" s="23" t="s">
        <v>45</v>
      </c>
      <c r="B19" s="33" t="s">
        <v>42</v>
      </c>
      <c r="C19" s="34"/>
      <c r="D19" s="26" t="s">
        <v>43</v>
      </c>
      <c r="E19" s="5">
        <v>1932.38</v>
      </c>
      <c r="F19" s="26">
        <v>4</v>
      </c>
      <c r="G19" s="5">
        <f t="shared" si="0"/>
        <v>483.09</v>
      </c>
    </row>
    <row r="20" spans="1:7" ht="45" x14ac:dyDescent="0.25">
      <c r="A20" s="23" t="s">
        <v>46</v>
      </c>
      <c r="B20" s="33" t="s">
        <v>47</v>
      </c>
      <c r="C20" s="34"/>
      <c r="D20" s="26" t="s">
        <v>48</v>
      </c>
      <c r="E20" s="5">
        <v>1730</v>
      </c>
      <c r="F20" s="26">
        <v>4</v>
      </c>
      <c r="G20" s="5">
        <f t="shared" si="0"/>
        <v>432.5</v>
      </c>
    </row>
    <row r="21" spans="1:7" ht="60" x14ac:dyDescent="0.25">
      <c r="A21" s="23" t="s">
        <v>49</v>
      </c>
      <c r="B21" s="33" t="s">
        <v>50</v>
      </c>
      <c r="C21" s="34"/>
      <c r="D21" s="26" t="s">
        <v>51</v>
      </c>
      <c r="E21" s="5">
        <v>1481.22</v>
      </c>
      <c r="F21" s="26">
        <v>4</v>
      </c>
      <c r="G21" s="5">
        <f t="shared" si="0"/>
        <v>370.3</v>
      </c>
    </row>
    <row r="22" spans="1:7" ht="45" x14ac:dyDescent="0.25">
      <c r="A22" s="23" t="s">
        <v>52</v>
      </c>
      <c r="B22" s="33" t="s">
        <v>53</v>
      </c>
      <c r="C22" s="34"/>
      <c r="D22" s="27" t="s">
        <v>51</v>
      </c>
      <c r="E22" s="5">
        <v>1481.22</v>
      </c>
      <c r="F22" s="26">
        <v>4</v>
      </c>
      <c r="G22" s="5">
        <f t="shared" si="0"/>
        <v>370.3</v>
      </c>
    </row>
    <row r="23" spans="1:7" ht="45" x14ac:dyDescent="0.25">
      <c r="A23" s="23" t="s">
        <v>46</v>
      </c>
      <c r="B23" s="33" t="s">
        <v>54</v>
      </c>
      <c r="C23" s="34"/>
      <c r="D23" s="26" t="s">
        <v>48</v>
      </c>
      <c r="E23" s="5">
        <v>1730</v>
      </c>
      <c r="F23" s="26">
        <v>4</v>
      </c>
      <c r="G23" s="5">
        <f t="shared" si="0"/>
        <v>432.5</v>
      </c>
    </row>
    <row r="24" spans="1:7" ht="45" x14ac:dyDescent="0.25">
      <c r="A24" s="23" t="s">
        <v>55</v>
      </c>
      <c r="B24" s="33" t="s">
        <v>54</v>
      </c>
      <c r="C24" s="34"/>
      <c r="D24" s="26" t="s">
        <v>48</v>
      </c>
      <c r="E24" s="5">
        <v>346</v>
      </c>
      <c r="F24" s="26">
        <v>0.8</v>
      </c>
      <c r="G24" s="5">
        <f t="shared" si="0"/>
        <v>432.5</v>
      </c>
    </row>
    <row r="25" spans="1:7" ht="75" x14ac:dyDescent="0.25">
      <c r="A25" s="23" t="s">
        <v>56</v>
      </c>
      <c r="B25" s="33" t="s">
        <v>57</v>
      </c>
      <c r="C25" s="34"/>
      <c r="D25" s="27" t="s">
        <v>58</v>
      </c>
      <c r="E25" s="5">
        <v>2090.1999999999998</v>
      </c>
      <c r="F25" s="26">
        <v>4</v>
      </c>
      <c r="G25" s="5">
        <f t="shared" si="0"/>
        <v>522.54999999999995</v>
      </c>
    </row>
    <row r="26" spans="1:7" ht="45" x14ac:dyDescent="0.25">
      <c r="A26" s="23" t="s">
        <v>59</v>
      </c>
      <c r="B26" s="33" t="s">
        <v>60</v>
      </c>
      <c r="C26" s="34"/>
      <c r="D26" s="26" t="s">
        <v>61</v>
      </c>
      <c r="E26" s="5">
        <v>1529</v>
      </c>
      <c r="F26" s="26">
        <v>4</v>
      </c>
      <c r="G26" s="5">
        <f t="shared" si="0"/>
        <v>382.25</v>
      </c>
    </row>
    <row r="27" spans="1:7" ht="45" x14ac:dyDescent="0.25">
      <c r="A27" s="23" t="s">
        <v>62</v>
      </c>
      <c r="B27" s="33" t="s">
        <v>60</v>
      </c>
      <c r="C27" s="34"/>
      <c r="D27" s="26" t="s">
        <v>61</v>
      </c>
      <c r="E27" s="5">
        <v>305.8</v>
      </c>
      <c r="F27" s="26">
        <v>0.8</v>
      </c>
      <c r="G27" s="5">
        <f t="shared" si="0"/>
        <v>382.25</v>
      </c>
    </row>
    <row r="28" spans="1:7" ht="45" x14ac:dyDescent="0.25">
      <c r="A28" s="23" t="s">
        <v>63</v>
      </c>
      <c r="B28" s="33" t="s">
        <v>64</v>
      </c>
      <c r="C28" s="34"/>
      <c r="D28" s="26" t="s">
        <v>65</v>
      </c>
      <c r="E28" s="5">
        <v>965.98</v>
      </c>
      <c r="F28" s="26">
        <v>2.4000000000000004</v>
      </c>
      <c r="G28" s="5">
        <f t="shared" si="0"/>
        <v>402.49</v>
      </c>
    </row>
    <row r="29" spans="1:7" ht="60" x14ac:dyDescent="0.25">
      <c r="A29" s="23" t="s">
        <v>66</v>
      </c>
      <c r="B29" s="33" t="s">
        <v>67</v>
      </c>
      <c r="C29" s="34"/>
      <c r="D29" s="26" t="s">
        <v>65</v>
      </c>
      <c r="E29" s="5">
        <v>1158</v>
      </c>
      <c r="F29" s="26">
        <v>2.4000000000000004</v>
      </c>
      <c r="G29" s="5">
        <f t="shared" si="0"/>
        <v>482.5</v>
      </c>
    </row>
    <row r="30" spans="1:7" ht="45" x14ac:dyDescent="0.25">
      <c r="A30" s="23" t="s">
        <v>68</v>
      </c>
      <c r="B30" s="33" t="s">
        <v>69</v>
      </c>
      <c r="C30" s="34"/>
      <c r="D30" s="26" t="s">
        <v>58</v>
      </c>
      <c r="E30" s="5">
        <v>2125.17</v>
      </c>
      <c r="F30" s="26">
        <v>4</v>
      </c>
      <c r="G30" s="5">
        <f t="shared" si="0"/>
        <v>531.29</v>
      </c>
    </row>
    <row r="31" spans="1:7" ht="45" x14ac:dyDescent="0.25">
      <c r="A31" s="23" t="s">
        <v>70</v>
      </c>
      <c r="B31" s="33" t="s">
        <v>71</v>
      </c>
      <c r="C31" s="34"/>
      <c r="D31" s="26" t="s">
        <v>58</v>
      </c>
      <c r="E31" s="5">
        <v>366.33</v>
      </c>
      <c r="F31" s="26">
        <v>0.8</v>
      </c>
      <c r="G31" s="5">
        <f t="shared" si="0"/>
        <v>457.91</v>
      </c>
    </row>
    <row r="32" spans="1:7" ht="15" customHeight="1" x14ac:dyDescent="0.25">
      <c r="A32" s="35" t="s">
        <v>5</v>
      </c>
      <c r="B32" s="36"/>
      <c r="C32" s="36"/>
      <c r="D32" s="36"/>
      <c r="E32" s="36"/>
      <c r="F32" s="45"/>
      <c r="G32" s="10">
        <f>MIN(G16:G31)</f>
        <v>342.64</v>
      </c>
    </row>
    <row r="33" spans="1:12" ht="15" customHeight="1" x14ac:dyDescent="0.25">
      <c r="A33" s="42" t="s">
        <v>7</v>
      </c>
      <c r="B33" s="42"/>
      <c r="C33" s="42"/>
      <c r="D33" s="42"/>
      <c r="E33" s="42"/>
      <c r="F33" s="42"/>
      <c r="G33" s="42"/>
    </row>
    <row r="34" spans="1:12" ht="15" customHeight="1" x14ac:dyDescent="0.25">
      <c r="A34" s="42" t="s">
        <v>6</v>
      </c>
      <c r="B34" s="42"/>
      <c r="C34" s="42"/>
      <c r="D34" s="42"/>
      <c r="E34" s="42"/>
      <c r="F34" s="42"/>
      <c r="G34" s="42"/>
    </row>
    <row r="35" spans="1:12" s="14" customFormat="1" ht="92.25" customHeight="1" x14ac:dyDescent="0.25">
      <c r="A35" s="7" t="s">
        <v>2</v>
      </c>
      <c r="B35" s="33" t="s">
        <v>24</v>
      </c>
      <c r="C35" s="43"/>
      <c r="D35" s="44"/>
      <c r="E35" s="2" t="s">
        <v>25</v>
      </c>
      <c r="F35" s="24" t="s">
        <v>33</v>
      </c>
      <c r="G35" s="7" t="s">
        <v>1</v>
      </c>
      <c r="H35" s="11"/>
      <c r="I35" s="11"/>
      <c r="J35" s="12"/>
      <c r="K35" s="12"/>
      <c r="L35" s="13"/>
    </row>
    <row r="36" spans="1:12" s="14" customFormat="1" ht="30" x14ac:dyDescent="0.25">
      <c r="A36" s="23" t="s">
        <v>74</v>
      </c>
      <c r="B36" s="73" t="s">
        <v>73</v>
      </c>
      <c r="C36" s="74"/>
      <c r="D36" s="75"/>
      <c r="E36" s="5">
        <v>1790.51</v>
      </c>
      <c r="F36" s="4">
        <v>4</v>
      </c>
      <c r="G36" s="5">
        <f>ROUNDDOWN(E36/F36,2)</f>
        <v>447.62</v>
      </c>
      <c r="H36" s="11"/>
      <c r="I36" s="11"/>
      <c r="J36" s="12"/>
      <c r="K36" s="12"/>
      <c r="L36" s="15"/>
    </row>
    <row r="37" spans="1:12" s="14" customFormat="1" ht="30" x14ac:dyDescent="0.25">
      <c r="A37" s="23" t="s">
        <v>79</v>
      </c>
      <c r="B37" s="76"/>
      <c r="C37" s="77"/>
      <c r="D37" s="78"/>
      <c r="E37" s="5">
        <v>1834.5</v>
      </c>
      <c r="F37" s="4">
        <v>4</v>
      </c>
      <c r="G37" s="5">
        <f>ROUNDDOWN(E37/F37,2)</f>
        <v>458.62</v>
      </c>
      <c r="H37" s="11"/>
      <c r="I37" s="11"/>
      <c r="J37" s="12"/>
      <c r="K37" s="12"/>
      <c r="L37" s="15"/>
    </row>
    <row r="38" spans="1:12" s="14" customFormat="1" ht="45.75" customHeight="1" x14ac:dyDescent="0.25">
      <c r="A38" s="23" t="s">
        <v>76</v>
      </c>
      <c r="B38" s="41" t="s">
        <v>75</v>
      </c>
      <c r="C38" s="41"/>
      <c r="D38" s="41"/>
      <c r="E38" s="5">
        <v>1481.22</v>
      </c>
      <c r="F38" s="4">
        <v>4</v>
      </c>
      <c r="G38" s="5">
        <f>ROUNDDOWN(E38/F38,2)</f>
        <v>370.3</v>
      </c>
      <c r="H38" s="11"/>
      <c r="I38" s="11"/>
      <c r="J38" s="12"/>
      <c r="K38" s="12"/>
      <c r="L38" s="15"/>
    </row>
    <row r="39" spans="1:12" s="14" customFormat="1" ht="49.5" customHeight="1" x14ac:dyDescent="0.25">
      <c r="A39" s="23" t="s">
        <v>78</v>
      </c>
      <c r="B39" s="39" t="s">
        <v>77</v>
      </c>
      <c r="C39" s="48"/>
      <c r="D39" s="40"/>
      <c r="E39" s="5">
        <v>1649.2</v>
      </c>
      <c r="F39" s="4">
        <v>4</v>
      </c>
      <c r="G39" s="5">
        <f t="shared" ref="G39" si="1">ROUNDDOWN(E39/F39,2)</f>
        <v>412.3</v>
      </c>
      <c r="H39" s="16"/>
      <c r="I39" s="16"/>
      <c r="J39" s="16"/>
      <c r="K39" s="16"/>
    </row>
    <row r="40" spans="1:12" s="14" customFormat="1" ht="19.5" customHeight="1" x14ac:dyDescent="0.25">
      <c r="A40" s="35" t="s">
        <v>5</v>
      </c>
      <c r="B40" s="36"/>
      <c r="C40" s="36"/>
      <c r="D40" s="36"/>
      <c r="E40" s="36"/>
      <c r="F40" s="45"/>
      <c r="G40" s="10">
        <f>MIN(G36:G39)</f>
        <v>370.3</v>
      </c>
    </row>
    <row r="41" spans="1:12" ht="18.75" customHeight="1" x14ac:dyDescent="0.25">
      <c r="A41" s="35" t="s">
        <v>36</v>
      </c>
      <c r="B41" s="36"/>
      <c r="C41" s="36"/>
      <c r="D41" s="54"/>
      <c r="E41" s="54"/>
      <c r="F41" s="54"/>
      <c r="G41" s="55"/>
    </row>
    <row r="42" spans="1:12" s="14" customFormat="1" ht="87.75" customHeight="1" x14ac:dyDescent="0.25">
      <c r="A42" s="25" t="s">
        <v>2</v>
      </c>
      <c r="B42" s="33" t="s">
        <v>24</v>
      </c>
      <c r="C42" s="43"/>
      <c r="D42" s="44"/>
      <c r="E42" s="2" t="s">
        <v>25</v>
      </c>
      <c r="F42" s="24" t="s">
        <v>33</v>
      </c>
      <c r="G42" s="25" t="s">
        <v>1</v>
      </c>
      <c r="H42" s="11"/>
      <c r="I42" s="11"/>
      <c r="J42" s="12"/>
      <c r="K42" s="12"/>
      <c r="L42" s="13"/>
    </row>
    <row r="43" spans="1:12" s="14" customFormat="1" ht="45.75" customHeight="1" x14ac:dyDescent="0.25">
      <c r="A43" s="23" t="s">
        <v>72</v>
      </c>
      <c r="B43" s="53" t="s">
        <v>37</v>
      </c>
      <c r="C43" s="53"/>
      <c r="D43" s="53"/>
      <c r="E43" s="5">
        <v>1158</v>
      </c>
      <c r="F43" s="4">
        <v>2.4</v>
      </c>
      <c r="G43" s="5">
        <f>ROUNDDOWN(E43/F43,2)</f>
        <v>482.5</v>
      </c>
      <c r="H43" s="11"/>
      <c r="I43" s="11"/>
      <c r="J43" s="12"/>
      <c r="K43" s="12"/>
      <c r="L43" s="15"/>
    </row>
    <row r="44" spans="1:12" s="14" customFormat="1" ht="16.5" customHeight="1" x14ac:dyDescent="0.25">
      <c r="A44" s="35" t="s">
        <v>35</v>
      </c>
      <c r="B44" s="36"/>
      <c r="C44" s="36"/>
      <c r="D44" s="36"/>
      <c r="E44" s="36"/>
      <c r="F44" s="45"/>
      <c r="G44" s="10">
        <f>MIN(G43:G43)</f>
        <v>482.5</v>
      </c>
    </row>
    <row r="45" spans="1:12" s="18" customFormat="1" ht="22.9" customHeight="1" x14ac:dyDescent="0.25">
      <c r="A45" s="49" t="s">
        <v>4</v>
      </c>
      <c r="B45" s="50"/>
      <c r="C45" s="50"/>
      <c r="D45" s="50"/>
      <c r="E45" s="50"/>
      <c r="F45" s="51"/>
      <c r="G45" s="17">
        <f>MIN(G40,G44)</f>
        <v>370.3</v>
      </c>
    </row>
    <row r="46" spans="1:12" ht="22.15" customHeight="1" x14ac:dyDescent="0.25">
      <c r="A46" s="52" t="s">
        <v>3</v>
      </c>
      <c r="B46" s="52"/>
      <c r="C46" s="52"/>
      <c r="D46" s="52"/>
      <c r="E46" s="52"/>
      <c r="F46" s="52"/>
      <c r="G46" s="52"/>
    </row>
    <row r="47" spans="1:12" ht="93.75" customHeight="1" x14ac:dyDescent="0.25">
      <c r="A47" s="7" t="s">
        <v>2</v>
      </c>
      <c r="B47" s="53" t="s">
        <v>26</v>
      </c>
      <c r="C47" s="53"/>
      <c r="D47" s="2" t="s">
        <v>25</v>
      </c>
      <c r="E47" s="24" t="s">
        <v>33</v>
      </c>
      <c r="F47" s="24" t="s">
        <v>34</v>
      </c>
      <c r="G47" s="7" t="s">
        <v>1</v>
      </c>
    </row>
    <row r="48" spans="1:12" ht="95.25" customHeight="1" x14ac:dyDescent="0.25">
      <c r="A48" s="22" t="s">
        <v>81</v>
      </c>
      <c r="B48" s="41" t="s">
        <v>99</v>
      </c>
      <c r="C48" s="41"/>
      <c r="D48" s="5">
        <v>1803</v>
      </c>
      <c r="E48" s="6">
        <v>4</v>
      </c>
      <c r="F48" s="6">
        <v>60</v>
      </c>
      <c r="G48" s="5">
        <f t="shared" ref="G48:G52" si="2">ROUNDDOWN(D48/E48,2)</f>
        <v>450.75</v>
      </c>
    </row>
    <row r="49" spans="1:11" ht="82.5" customHeight="1" x14ac:dyDescent="0.25">
      <c r="A49" s="23" t="s">
        <v>82</v>
      </c>
      <c r="B49" s="39" t="s">
        <v>94</v>
      </c>
      <c r="C49" s="40"/>
      <c r="D49" s="5">
        <v>2009.09</v>
      </c>
      <c r="E49" s="28">
        <v>4</v>
      </c>
      <c r="F49" s="28">
        <v>40</v>
      </c>
      <c r="G49" s="5">
        <f t="shared" si="2"/>
        <v>502.27</v>
      </c>
    </row>
    <row r="50" spans="1:11" ht="93" customHeight="1" x14ac:dyDescent="0.25">
      <c r="A50" s="23" t="s">
        <v>83</v>
      </c>
      <c r="B50" s="39" t="s">
        <v>84</v>
      </c>
      <c r="C50" s="40"/>
      <c r="D50" s="5">
        <v>1599.09</v>
      </c>
      <c r="E50" s="21">
        <v>4</v>
      </c>
      <c r="F50" s="21">
        <v>40</v>
      </c>
      <c r="G50" s="5">
        <f t="shared" si="2"/>
        <v>399.77</v>
      </c>
    </row>
    <row r="51" spans="1:11" ht="85.5" customHeight="1" x14ac:dyDescent="0.25">
      <c r="A51" s="23" t="s">
        <v>82</v>
      </c>
      <c r="B51" s="41" t="s">
        <v>95</v>
      </c>
      <c r="C51" s="41"/>
      <c r="D51" s="5">
        <v>1506</v>
      </c>
      <c r="E51" s="28">
        <v>4</v>
      </c>
      <c r="F51" s="28">
        <v>36</v>
      </c>
      <c r="G51" s="5">
        <f t="shared" si="2"/>
        <v>376.5</v>
      </c>
    </row>
    <row r="52" spans="1:11" ht="82.5" customHeight="1" x14ac:dyDescent="0.25">
      <c r="A52" s="23" t="s">
        <v>82</v>
      </c>
      <c r="B52" s="41" t="s">
        <v>100</v>
      </c>
      <c r="C52" s="41"/>
      <c r="D52" s="5">
        <v>1506.47</v>
      </c>
      <c r="E52" s="21">
        <v>4</v>
      </c>
      <c r="F52" s="21">
        <v>4</v>
      </c>
      <c r="G52" s="5">
        <f t="shared" si="2"/>
        <v>376.61</v>
      </c>
    </row>
    <row r="53" spans="1:11" ht="18" customHeight="1" x14ac:dyDescent="0.25">
      <c r="A53" s="35" t="s">
        <v>0</v>
      </c>
      <c r="B53" s="36"/>
      <c r="C53" s="37"/>
      <c r="D53" s="37"/>
      <c r="E53" s="37"/>
      <c r="F53" s="38"/>
      <c r="G53" s="1">
        <f>ROUNDDOWN(SUMPRODUCT(G48:G52,F48:F52)/SUM(F48:F52),2)</f>
        <v>434.37</v>
      </c>
    </row>
    <row r="54" spans="1:11" ht="34.15" customHeight="1" x14ac:dyDescent="0.25">
      <c r="A54" s="46" t="s">
        <v>28</v>
      </c>
      <c r="B54" s="47"/>
      <c r="C54" s="47"/>
      <c r="D54" s="47"/>
      <c r="E54" s="47"/>
      <c r="F54" s="47"/>
      <c r="G54" s="47"/>
      <c r="K54" s="19"/>
    </row>
    <row r="55" spans="1:11" ht="30" x14ac:dyDescent="0.25">
      <c r="A55" s="8" t="s">
        <v>29</v>
      </c>
      <c r="B55" s="8" t="s">
        <v>30</v>
      </c>
      <c r="C55" s="8" t="s">
        <v>18</v>
      </c>
      <c r="D55" s="33" t="s">
        <v>85</v>
      </c>
      <c r="E55" s="34"/>
      <c r="F55" s="30" t="s">
        <v>31</v>
      </c>
      <c r="G55" s="8" t="s">
        <v>31</v>
      </c>
    </row>
    <row r="56" spans="1:11" ht="30" x14ac:dyDescent="0.25">
      <c r="A56" s="4" t="s">
        <v>87</v>
      </c>
      <c r="B56" s="4" t="s">
        <v>88</v>
      </c>
      <c r="C56" s="29" t="s">
        <v>32</v>
      </c>
      <c r="D56" s="33" t="s">
        <v>90</v>
      </c>
      <c r="E56" s="34"/>
      <c r="F56" s="31">
        <v>368.55500000000001</v>
      </c>
      <c r="G56" s="5">
        <f t="shared" ref="G56:G58" si="3">ROUND(F56,2)</f>
        <v>368.56</v>
      </c>
    </row>
    <row r="57" spans="1:11" ht="30" x14ac:dyDescent="0.25">
      <c r="A57" s="4" t="s">
        <v>87</v>
      </c>
      <c r="B57" s="4" t="s">
        <v>89</v>
      </c>
      <c r="C57" s="29" t="s">
        <v>32</v>
      </c>
      <c r="D57" s="33" t="s">
        <v>91</v>
      </c>
      <c r="E57" s="34"/>
      <c r="F57" s="31">
        <v>469.70600000000002</v>
      </c>
      <c r="G57" s="5">
        <f t="shared" si="3"/>
        <v>469.71</v>
      </c>
    </row>
    <row r="58" spans="1:11" ht="30" x14ac:dyDescent="0.25">
      <c r="A58" s="4" t="s">
        <v>87</v>
      </c>
      <c r="B58" s="4" t="s">
        <v>89</v>
      </c>
      <c r="C58" s="29" t="s">
        <v>32</v>
      </c>
      <c r="D58" s="33" t="s">
        <v>92</v>
      </c>
      <c r="E58" s="34"/>
      <c r="F58" s="31">
        <v>463.99900000000002</v>
      </c>
      <c r="G58" s="5">
        <f t="shared" si="3"/>
        <v>464</v>
      </c>
    </row>
    <row r="59" spans="1:11" ht="30" x14ac:dyDescent="0.25">
      <c r="A59" s="4" t="s">
        <v>87</v>
      </c>
      <c r="B59" s="4" t="s">
        <v>88</v>
      </c>
      <c r="C59" s="20" t="s">
        <v>32</v>
      </c>
      <c r="D59" s="33" t="s">
        <v>93</v>
      </c>
      <c r="E59" s="34"/>
      <c r="F59" s="31">
        <v>404.51499999999999</v>
      </c>
      <c r="G59" s="5">
        <f>ROUND(F59,2)</f>
        <v>404.52</v>
      </c>
    </row>
    <row r="60" spans="1:11" ht="25.5" customHeight="1" x14ac:dyDescent="0.25">
      <c r="A60" s="35" t="s">
        <v>86</v>
      </c>
      <c r="B60" s="36"/>
      <c r="C60" s="37"/>
      <c r="D60" s="37"/>
      <c r="E60" s="37"/>
      <c r="F60" s="38"/>
      <c r="G60" s="10">
        <v>368.56</v>
      </c>
    </row>
  </sheetData>
  <mergeCells count="61">
    <mergeCell ref="B38:D38"/>
    <mergeCell ref="A40:F40"/>
    <mergeCell ref="B18:C18"/>
    <mergeCell ref="B19:C19"/>
    <mergeCell ref="B20:C20"/>
    <mergeCell ref="A10:G10"/>
    <mergeCell ref="A11:B11"/>
    <mergeCell ref="A12:B12"/>
    <mergeCell ref="A13:G13"/>
    <mergeCell ref="A14:G14"/>
    <mergeCell ref="B16:C16"/>
    <mergeCell ref="B17:C17"/>
    <mergeCell ref="B15:C15"/>
    <mergeCell ref="A1:G1"/>
    <mergeCell ref="A7:G7"/>
    <mergeCell ref="A8:E8"/>
    <mergeCell ref="F8:G8"/>
    <mergeCell ref="A9:E9"/>
    <mergeCell ref="F9:G9"/>
    <mergeCell ref="A6:G6"/>
    <mergeCell ref="A2:G2"/>
    <mergeCell ref="A3:G3"/>
    <mergeCell ref="A4:G4"/>
    <mergeCell ref="A5:G5"/>
    <mergeCell ref="A34:G34"/>
    <mergeCell ref="B50:C50"/>
    <mergeCell ref="B52:C52"/>
    <mergeCell ref="B42:D42"/>
    <mergeCell ref="A32:F32"/>
    <mergeCell ref="A33:G33"/>
    <mergeCell ref="B35:D35"/>
    <mergeCell ref="B39:D39"/>
    <mergeCell ref="A45:F45"/>
    <mergeCell ref="A46:G46"/>
    <mergeCell ref="B47:C47"/>
    <mergeCell ref="A41:G41"/>
    <mergeCell ref="B48:C48"/>
    <mergeCell ref="B36:D37"/>
    <mergeCell ref="B43:D43"/>
    <mergeCell ref="A44:F44"/>
    <mergeCell ref="B21:C21"/>
    <mergeCell ref="B30:C30"/>
    <mergeCell ref="B31:C31"/>
    <mergeCell ref="B25:C25"/>
    <mergeCell ref="B26:C26"/>
    <mergeCell ref="B27:C27"/>
    <mergeCell ref="B28:C28"/>
    <mergeCell ref="B29:C29"/>
    <mergeCell ref="B22:C22"/>
    <mergeCell ref="B23:C23"/>
    <mergeCell ref="B24:C24"/>
    <mergeCell ref="D58:E58"/>
    <mergeCell ref="D59:E59"/>
    <mergeCell ref="A60:F60"/>
    <mergeCell ref="B49:C49"/>
    <mergeCell ref="B51:C51"/>
    <mergeCell ref="D55:E55"/>
    <mergeCell ref="D56:E56"/>
    <mergeCell ref="D57:E57"/>
    <mergeCell ref="A54:G54"/>
    <mergeCell ref="A53:F5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Apteka</cp:lastModifiedBy>
  <cp:lastPrinted>2019-05-28T08:23:58Z</cp:lastPrinted>
  <dcterms:created xsi:type="dcterms:W3CDTF">2018-04-09T06:40:37Z</dcterms:created>
  <dcterms:modified xsi:type="dcterms:W3CDTF">2019-05-28T08:24:16Z</dcterms:modified>
</cp:coreProperties>
</file>