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hontsevaen\Desktop\Мои документы\Аукционы настоящие\2019 ГОД\ДЕПАРТАМЕНТ\Лекарственные СОВМ (эноксапарин натрия)\"/>
    </mc:Choice>
  </mc:AlternateContent>
  <bookViews>
    <workbookView xWindow="0" yWindow="0" windowWidth="21045" windowHeight="9915"/>
  </bookViews>
  <sheets>
    <sheet name="НМЦК" sheetId="1" r:id="rId1"/>
  </sheets>
  <definedNames>
    <definedName name="_xlnm.Print_Area" localSheetId="0">НМЦК!$A$1:$G$53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8" i="1"/>
  <c r="G43" i="1" l="1"/>
  <c r="G44" i="1" s="1"/>
  <c r="G32" i="1" l="1"/>
  <c r="G48" i="1"/>
  <c r="G49" i="1"/>
  <c r="G53" i="1"/>
  <c r="G39" i="1" l="1"/>
  <c r="G36" i="1" l="1"/>
  <c r="G50" i="1" l="1"/>
  <c r="G40" i="1"/>
  <c r="G45" i="1" s="1"/>
  <c r="G12" i="1" l="1"/>
  <c r="F9" i="1" s="1"/>
</calcChain>
</file>

<file path=xl/sharedStrings.xml><?xml version="1.0" encoding="utf-8"?>
<sst xmlns="http://schemas.openxmlformats.org/spreadsheetml/2006/main" count="119" uniqueCount="89">
  <si>
    <t>Средневзвешенная цена за единицу лекарственного препарата</t>
  </si>
  <si>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</si>
  <si>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</si>
  <si>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</si>
  <si>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Минимальная цена за единицу лекарственного препарата, определенная методом сопоставимых рыночных цен</t>
  </si>
  <si>
    <t>Минимальная цена за единицу лекарственного препарата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</si>
  <si>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</si>
  <si>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</si>
  <si>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</si>
  <si>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</si>
  <si>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</si>
  <si>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</si>
  <si>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</si>
  <si>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</si>
  <si>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</si>
  <si>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</si>
  <si>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</si>
  <si>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</si>
  <si>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</si>
  <si>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</si>
  <si>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</si>
  <si>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</si>
  <si>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</si>
  <si>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Поставка лекарственного препарата для медицинского применения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</si>
  <si>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</si>
  <si>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</si>
  <si>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Источник информации
(номер сведений о контракте (реестровой записи);
ссылка на страницу в сети Интернет из Реестра контрактов http://zakupki.gov.ru/;
реквизиты протокола согласования цен)</t>
  </si>
  <si>
    <t>Часть IV «Обоснование начальной (максимальной) цены контракта»</t>
  </si>
  <si>
    <t>Наименование МНН</t>
  </si>
  <si>
    <t>Лекарственная форма, 
дозировка</t>
  </si>
  <si>
    <t>Референтная цена, руб.</t>
  </si>
  <si>
    <t>мл</t>
  </si>
  <si>
    <t>Количество товара в единицах измерения в упаковке, мл</t>
  </si>
  <si>
    <t>Количество товара по ГК в единицах измерения, мл</t>
  </si>
  <si>
    <t>Цена за единицу лекарственного препарата</t>
  </si>
  <si>
    <t xml:space="preserve">2.2 Информация, полученная по запросу заказчика
</t>
  </si>
  <si>
    <t>Исх. б/н от 09.04.2019 г</t>
  </si>
  <si>
    <t>Эноксапарин натрия (Эноксапарин-Бинергия), раствор для инъекций, 10000 МЕ (анти-Ха)/мл, 0.4 мл - ампулы с точкой излома и насечкой или кольцом излома (10) - пачки картонные</t>
  </si>
  <si>
    <t>Вл.Закрытое акционерное общество "Бинергия" (ЗАО "Бинергия"), Россия (5001062880); Вып.к.Перв.Уп.Втор.Уп.Пр.Федеральное казенное предприятие "Армавирская биологическая фабрика" (ФКП "Армавирская биофабрика"), Россия (2343003392);</t>
  </si>
  <si>
    <t>ЛП-004981</t>
  </si>
  <si>
    <t>Эноксапарин натрия (Эниксум), раствор для инъекций, 4000 анти-Ха МЕ/0.4 мл, 0.4 мл - шприцы с устройством защиты иглы (2) - контурные ячейковые упаковки (5) - пачки картонные</t>
  </si>
  <si>
    <t>Вл.Вып.к.Перв.Уп.Втор.Уп.Пр.Закрытое акционерное общество "ФармФирма "Сотекс" (ЗАО "ФармФирма "Сотекс"), Россия (7715240941);</t>
  </si>
  <si>
    <t>ЛП-002330</t>
  </si>
  <si>
    <t>Эноксапарин натрия (Эниксум), раствор для инъекций, 4000 анти-Ха МЕ/0.4 мл, 0.4 мл - шприцы (2) - контурные ячейковые упаковки (5) - пачки картонные</t>
  </si>
  <si>
    <t>Эноксапарин натрия (Эниксум), раствор для инъекций, 4000 анти-Ха МЕ/0.4 мл, 0.4 мл - ампулы (5) - контурные ячейковые упаковки (2) - пачки картонные</t>
  </si>
  <si>
    <t>Эноксапарин натрия (Эноксапарин натрия), раствор для инъекций, 10000 анти-Xa МЕ/мл, 0.4 мл - шприцы (10) - пачки картонные</t>
  </si>
  <si>
    <t>Вл.Закрытое акционерное общество "БИОКАД" (ЗАО "БИОКАД"), Россия (5024048000); Вып.к.Перв.Уп.Втор.Уп.Пр.Открытое акционерное общество "Фармстандарт-Уфимский витаминный завод" (ОАО "Фармстандарт-УфаВИТА"), Россия;</t>
  </si>
  <si>
    <t>ЛП-004284</t>
  </si>
  <si>
    <t>Эноксапарин натрия (Клексан), раствор для инъекций, 4 тыс.анти-Xa МЕ/0.4 мл, - шприцы с защитной системой иглы (2) - упаковки ячейковые контурные (5) - пачки картонные</t>
  </si>
  <si>
    <t>Вл.Санофи-Авентис Франс, Франция; Перв.Уп.Пр.Санофи Винтроп Индустрия, Франция; Вып.к.Втор.Уп.ОАО "Фармстандарт-УфаВИТА", Россия;</t>
  </si>
  <si>
    <t>П N014462/01</t>
  </si>
  <si>
    <t>Эноксапарин натрия (Клексан), раствор для инъекций, 4 тыс.анти-Xa МЕ/0.4 мл, 0.4 мл - шприцы с защитной системой иглы (10) - пачка картонная</t>
  </si>
  <si>
    <t>Вл.Санофи-Авентис Франс, Франция; Перв.Уп.Пр.Санофи Винтроп Индустрия, Франция; Вып.к.Втор.Уп.Открытое акционерное общество "Фармстандарт-Уфимский витаминный завод" (ОАО "Фармстандарт-УфаВИТА"), Россия;</t>
  </si>
  <si>
    <t>Вл.Закрытое акционерное общество "БИОКАД" (ЗАО "БИОКАД"), Россия (5024048000); Вып.к.Перв.Уп.Втор.Уп.Пр.Закрытое акционерное общество "БИОКАД" (ЗАО "БИОКАД"), Россия;</t>
  </si>
  <si>
    <t>Эноксапарин натрия (Эноксапарин натрия), раствор для инъекций, 10000 анти-Xa МЕ/мл, 0.4 мл - шприцы (2) - пачки картонные</t>
  </si>
  <si>
    <t>Эноксапарин натрия (Анфибра), раствор для инъекций, 10000 анти-Xa МЕ/мл, 0.4 мл - ампулы (10) / в комплекте с ножом ампульным или скарификатором, если необходим для ампул данного типа / - упаковки ячейковые контурные - пачки картонные</t>
  </si>
  <si>
    <t>Вл.Вып.к.Перв.Уп.Втор.Уп.Пр.Акционерное общество "ВЕРОФАРМ" (АО "ВЕРОФАРМ"), Россия;</t>
  </si>
  <si>
    <t>ЛП-001904</t>
  </si>
  <si>
    <t>Эноксапарин натрия (Фленокс НЕО), раствор для инъекций, 10 тыс.анти-Xa МЕ/мл, 0.4 мл - шприцы (10) - пачки картонные</t>
  </si>
  <si>
    <t>Вл.Вып.к.Перв.Уп.Втор.Уп.Пр.ПАО "Фармак", Украина;</t>
  </si>
  <si>
    <t>ЛП-004365</t>
  </si>
  <si>
    <t>Эноксапарин натрия (Фленокс НЕО), раствор для инъекций, 10 тыс.анти-Xa МЕ/мл, 0.4 мл - шприцы (2) - пачки картонные</t>
  </si>
  <si>
    <t>Эноксапарин натрия (Гемапаксан), раствор для подкожного введения, 10 тыс.анти-Xa МЕ/мл, 0.4 мл - шприцы (6) - пачка картонная</t>
  </si>
  <si>
    <t>Вл.Италфармако С.п.А., Италия (IT00737420158); Вып.к.Перв.Уп.Втор.Уп.Пр.Италфармако С.п.А., Италия;</t>
  </si>
  <si>
    <t>ЛСР-010223/08</t>
  </si>
  <si>
    <t>Эноксапарин натрия (Гемапаксан), раствор для подкожного введения, 10 тыс.анти-Xa МЕ/мл, 0.4 мл - шприцы с устройством защиты иглы (6) - пачки картонные</t>
  </si>
  <si>
    <t>Вл.Италфармако С.п.А., Италия (IT00737420158); Перв.Уп.Пр.Италфармако С.п.А., Италия; Вып.к.Втор.Уп.ООО "Добролек", Россия;</t>
  </si>
  <si>
    <t>Эноксапарин натрия (Анфибра), раствор для инъекций, 10 тыс.анти-Ха МЕ/мл, 0.4 мл - шприцы (2) - упаковки ячейковые контурные (5) - пачки картонные</t>
  </si>
  <si>
    <t>Вл.Акционерное общество "ВЕРОФАРМ" (АО "ВЕРОФАРМ"), Россия (7725081786); Вып.к.Перв.Уп.Втор.Уп.Пр.Акционерное общество "ВЕРОФАРМ" (АО "ВЕРОФАРМ"), Россия;</t>
  </si>
  <si>
    <t>Эноксапарин натрия (Анфибра), раствор для инъекций 10 тыс.анти-Ха МЕ/мл, 0.4 мл - шприцы (2) - упаковки ячейковые контурные (1) - пачки картонные</t>
  </si>
  <si>
    <t>АО "ВЕРОФАРМ" - Россия</t>
  </si>
  <si>
    <t>Эноксапарин натрия (Гемапаксан), раствор для подкожного введения, 10000 анти-Ха МЕ/мл 4000 МЕ/0,4 мл №6 шприц с устр. защ. иглы</t>
  </si>
  <si>
    <t>№ 2222500713619000073
http://zakupki.gov.ru/epz/contract/contractCard/common-info.html?reestrNumber=2222500713619000073</t>
  </si>
  <si>
    <t>Эноксапарин натрия (Эниксум), раствор для инъекций, 4000 анти-Xa МЕ/0,4мл 0,4мл №10</t>
  </si>
  <si>
    <t>№ 2753612058119000044
http://zakupki.gov.ru/epz/contract/contractCard/common-info.html?reestrNumber=2753612058119000044</t>
  </si>
  <si>
    <t>Эноксапарин натрия  (Клексан), раствор для инъекций  4 тыс. анти-Xa МЕ/0.4 мл №10</t>
  </si>
  <si>
    <t>№ 2540410428319000037
http://zakupki.gov.ru/epz/contract/contractCard/common-info.html?reestrNumber=2540410428319000037</t>
  </si>
  <si>
    <t xml:space="preserve">Эноксапарин натрия (Анфибра), раствор для инъекций 10 тыс.анти-Xa МЕ/мл 0,4 мл ампулы №10
</t>
  </si>
  <si>
    <t>Эноксапарин натрия (Анфибра), раствор для инъекций 10000 анти-Xa МЕ/мл 0,4 мл ампулы №10</t>
  </si>
  <si>
    <t>Эноксапарин натрия, раствор для инъекций и/или раствор для подкожного введения, 
10000 МЕ/мл и/или 10000 анти-Ха МЕ/мл - 0,4 мл</t>
  </si>
  <si>
    <t>№2662600389818000194 http://zakupki.gov.ru/epz/contract/contractCard/common-info.html?reestrNumber=2662600389818000194</t>
  </si>
  <si>
    <t>Эноксапарин натрия (Эниксум), раствор для инъекций шприцы с устройством защиты иглы 10 000 анти-Ха МЕ/мл 0,4 мл №10, ЗАО "ФармФирма "Сотекс"/Россия</t>
  </si>
  <si>
    <t>УТВЕРЖДАЮ</t>
  </si>
  <si>
    <t>Главный врач ГБУЗ СО "Полевская ЦГБ"</t>
  </si>
  <si>
    <t xml:space="preserve">   ___________________С.Ю. Алферов</t>
  </si>
  <si>
    <t>"___" ______________2019 г.</t>
  </si>
  <si>
    <t>Эноксапарин натрия</t>
  </si>
  <si>
    <t>раствор для инъекций, 10 000 анти-Ха МЕ/мл</t>
  </si>
  <si>
    <r>
      <rPr>
        <b/>
        <sz val="11"/>
        <rFont val="Liberation Serif"/>
        <family val="1"/>
        <charset val="204"/>
      </rPr>
  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  </r>
    <r>
      <rPr>
        <sz val="11"/>
        <rFont val="Liberation Serif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</si>
</sst>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\ _₽_-;\-* #,##0\ _₽_-;_-* &quot;-&quot;??\ _₽_-;_-@_-"/>
    <numFmt numFmtId="166" formatCode="_-* #,##0.0000&quot;р.&quot;_-;\-* #,##0.0000&quot;р.&quot;_-;_-* &quot;-&quot;??&quot;р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  <font>
      <sz val="10.5"/>
      <name val="Liberation Serif"/>
      <family val="1"/>
      <charset val="204"/>
    </font>
    <font>
      <b/>
      <sz val="10.5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0" applyFont="1" applyFill="1"/>
    <xf numFmtId="0" fontId="3" fillId="0" borderId="0" xfId="4" applyFont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4" fontId="4" fillId="0" borderId="4" xfId="2" applyFont="1" applyFill="1" applyBorder="1" applyAlignment="1">
      <alignment horizontal="right" vertical="center"/>
    </xf>
    <xf numFmtId="164" fontId="4" fillId="0" borderId="2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4" fontId="2" fillId="0" borderId="1" xfId="2" applyFont="1" applyFill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 wrapText="1"/>
    </xf>
    <xf numFmtId="164" fontId="4" fillId="0" borderId="1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164" fontId="4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6" fontId="2" fillId="0" borderId="4" xfId="2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</cellXfs>
  <cellStyles count="5">
    <cellStyle name="Денежный" xfId="2" builtinId="4"/>
    <cellStyle name="Обычный" xfId="0" builtinId="0"/>
    <cellStyle name="Обычный 6" xfId="4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view="pageBreakPreview" zoomScale="90" zoomScaleSheetLayoutView="90" workbookViewId="0">
      <selection sqref="A1:XFD1048576"/>
    </sheetView>
  </sheetViews>
  <sheetFormatPr defaultColWidth="9.140625" defaultRowHeight="14.25" x14ac:dyDescent="0.2"/>
  <cols>
    <col min="1" max="1" width="52" style="1" customWidth="1"/>
    <col min="2" max="2" width="35.85546875" style="1" customWidth="1"/>
    <col min="3" max="3" width="15" style="1" customWidth="1"/>
    <col min="4" max="4" width="12" style="1" customWidth="1"/>
    <col min="5" max="5" width="13.140625" style="1" customWidth="1"/>
    <col min="6" max="6" width="11.7109375" style="1" customWidth="1"/>
    <col min="7" max="7" width="13.42578125" style="1" customWidth="1"/>
    <col min="8" max="8" width="9.5703125" style="1" customWidth="1"/>
    <col min="9" max="9" width="4.85546875" style="1" customWidth="1"/>
    <col min="10" max="16384" width="9.140625" style="1"/>
  </cols>
  <sheetData>
    <row r="1" spans="1:7" x14ac:dyDescent="0.2">
      <c r="G1" s="2" t="s">
        <v>82</v>
      </c>
    </row>
    <row r="2" spans="1:7" x14ac:dyDescent="0.2">
      <c r="G2" s="2" t="s">
        <v>83</v>
      </c>
    </row>
    <row r="3" spans="1:7" x14ac:dyDescent="0.2">
      <c r="G3" s="2" t="s">
        <v>84</v>
      </c>
    </row>
    <row r="4" spans="1:7" x14ac:dyDescent="0.2">
      <c r="G4" s="2" t="s">
        <v>85</v>
      </c>
    </row>
    <row r="6" spans="1:7" x14ac:dyDescent="0.2">
      <c r="A6" s="3" t="s">
        <v>27</v>
      </c>
      <c r="B6" s="3"/>
      <c r="C6" s="3"/>
      <c r="D6" s="3"/>
      <c r="E6" s="3"/>
      <c r="F6" s="3"/>
      <c r="G6" s="3"/>
    </row>
    <row r="7" spans="1:7" x14ac:dyDescent="0.2">
      <c r="A7" s="4" t="s">
        <v>23</v>
      </c>
      <c r="B7" s="5"/>
      <c r="C7" s="5"/>
      <c r="D7" s="5"/>
      <c r="E7" s="5"/>
      <c r="F7" s="5"/>
      <c r="G7" s="6"/>
    </row>
    <row r="8" spans="1:7" x14ac:dyDescent="0.2">
      <c r="A8" s="7" t="s">
        <v>22</v>
      </c>
      <c r="B8" s="7"/>
      <c r="C8" s="7"/>
      <c r="D8" s="7"/>
      <c r="E8" s="7"/>
      <c r="F8" s="8">
        <v>43613</v>
      </c>
      <c r="G8" s="8"/>
    </row>
    <row r="9" spans="1:7" x14ac:dyDescent="0.2">
      <c r="A9" s="9" t="s">
        <v>21</v>
      </c>
      <c r="B9" s="10"/>
      <c r="C9" s="10"/>
      <c r="D9" s="10"/>
      <c r="E9" s="11"/>
      <c r="F9" s="12">
        <f>SUMPRODUCT(D12:D12,G12:G12)</f>
        <v>452280</v>
      </c>
      <c r="G9" s="13"/>
    </row>
    <row r="10" spans="1:7" x14ac:dyDescent="0.2">
      <c r="A10" s="14" t="s">
        <v>20</v>
      </c>
      <c r="B10" s="14"/>
      <c r="C10" s="14"/>
      <c r="D10" s="14"/>
      <c r="E10" s="14"/>
      <c r="F10" s="14"/>
      <c r="G10" s="14"/>
    </row>
    <row r="11" spans="1:7" ht="99.75" x14ac:dyDescent="0.2">
      <c r="A11" s="15" t="s">
        <v>19</v>
      </c>
      <c r="B11" s="16"/>
      <c r="C11" s="17" t="s">
        <v>18</v>
      </c>
      <c r="D11" s="17" t="s">
        <v>17</v>
      </c>
      <c r="E11" s="17" t="s">
        <v>16</v>
      </c>
      <c r="F11" s="17" t="s">
        <v>15</v>
      </c>
      <c r="G11" s="17" t="s">
        <v>14</v>
      </c>
    </row>
    <row r="12" spans="1:7" ht="33" customHeight="1" x14ac:dyDescent="0.2">
      <c r="A12" s="18" t="s">
        <v>79</v>
      </c>
      <c r="B12" s="19"/>
      <c r="C12" s="17" t="s">
        <v>31</v>
      </c>
      <c r="D12" s="20">
        <v>1200</v>
      </c>
      <c r="E12" s="21">
        <v>342.64</v>
      </c>
      <c r="F12" s="22"/>
      <c r="G12" s="23">
        <f>ROUNDDOWN((E12+E12*F12)*1.1,2)</f>
        <v>376.9</v>
      </c>
    </row>
    <row r="13" spans="1:7" x14ac:dyDescent="0.2">
      <c r="A13" s="14" t="s">
        <v>13</v>
      </c>
      <c r="B13" s="14"/>
      <c r="C13" s="14"/>
      <c r="D13" s="14"/>
      <c r="E13" s="14"/>
      <c r="F13" s="14"/>
      <c r="G13" s="14"/>
    </row>
    <row r="14" spans="1:7" ht="15" customHeight="1" x14ac:dyDescent="0.2">
      <c r="A14" s="24" t="s">
        <v>12</v>
      </c>
      <c r="B14" s="25"/>
      <c r="C14" s="25"/>
      <c r="D14" s="25"/>
      <c r="E14" s="25"/>
      <c r="F14" s="25"/>
      <c r="G14" s="26"/>
    </row>
    <row r="15" spans="1:7" ht="87.6" customHeight="1" x14ac:dyDescent="0.2">
      <c r="A15" s="17" t="s">
        <v>2</v>
      </c>
      <c r="B15" s="27" t="s">
        <v>11</v>
      </c>
      <c r="C15" s="28"/>
      <c r="D15" s="29" t="s">
        <v>10</v>
      </c>
      <c r="E15" s="29" t="s">
        <v>9</v>
      </c>
      <c r="F15" s="29" t="s">
        <v>32</v>
      </c>
      <c r="G15" s="17" t="s">
        <v>8</v>
      </c>
    </row>
    <row r="16" spans="1:7" ht="57" x14ac:dyDescent="0.2">
      <c r="A16" s="30" t="s">
        <v>37</v>
      </c>
      <c r="B16" s="27" t="s">
        <v>38</v>
      </c>
      <c r="C16" s="28"/>
      <c r="D16" s="17" t="s">
        <v>39</v>
      </c>
      <c r="E16" s="21">
        <v>1370.57</v>
      </c>
      <c r="F16" s="17">
        <v>4</v>
      </c>
      <c r="G16" s="21">
        <f t="shared" ref="G16:G31" si="0">ROUNDDOWN(E16/F16,2)</f>
        <v>342.64</v>
      </c>
    </row>
    <row r="17" spans="1:7" ht="57" x14ac:dyDescent="0.2">
      <c r="A17" s="30" t="s">
        <v>40</v>
      </c>
      <c r="B17" s="27" t="s">
        <v>41</v>
      </c>
      <c r="C17" s="28"/>
      <c r="D17" s="17" t="s">
        <v>42</v>
      </c>
      <c r="E17" s="21">
        <v>1932.38</v>
      </c>
      <c r="F17" s="17">
        <v>4</v>
      </c>
      <c r="G17" s="21">
        <f t="shared" si="0"/>
        <v>483.09</v>
      </c>
    </row>
    <row r="18" spans="1:7" ht="42.75" x14ac:dyDescent="0.2">
      <c r="A18" s="30" t="s">
        <v>43</v>
      </c>
      <c r="B18" s="27" t="s">
        <v>41</v>
      </c>
      <c r="C18" s="28"/>
      <c r="D18" s="17" t="s">
        <v>42</v>
      </c>
      <c r="E18" s="21">
        <v>1932.38</v>
      </c>
      <c r="F18" s="17">
        <v>4</v>
      </c>
      <c r="G18" s="21">
        <f t="shared" si="0"/>
        <v>483.09</v>
      </c>
    </row>
    <row r="19" spans="1:7" ht="42.75" x14ac:dyDescent="0.2">
      <c r="A19" s="30" t="s">
        <v>44</v>
      </c>
      <c r="B19" s="27" t="s">
        <v>41</v>
      </c>
      <c r="C19" s="28"/>
      <c r="D19" s="17" t="s">
        <v>42</v>
      </c>
      <c r="E19" s="21">
        <v>1932.38</v>
      </c>
      <c r="F19" s="17">
        <v>4</v>
      </c>
      <c r="G19" s="21">
        <f t="shared" si="0"/>
        <v>483.09</v>
      </c>
    </row>
    <row r="20" spans="1:7" ht="42.75" x14ac:dyDescent="0.2">
      <c r="A20" s="30" t="s">
        <v>45</v>
      </c>
      <c r="B20" s="27" t="s">
        <v>46</v>
      </c>
      <c r="C20" s="28"/>
      <c r="D20" s="17" t="s">
        <v>47</v>
      </c>
      <c r="E20" s="21">
        <v>1730</v>
      </c>
      <c r="F20" s="17">
        <v>4</v>
      </c>
      <c r="G20" s="21">
        <f t="shared" si="0"/>
        <v>432.5</v>
      </c>
    </row>
    <row r="21" spans="1:7" ht="57" x14ac:dyDescent="0.2">
      <c r="A21" s="30" t="s">
        <v>48</v>
      </c>
      <c r="B21" s="27" t="s">
        <v>49</v>
      </c>
      <c r="C21" s="28"/>
      <c r="D21" s="17" t="s">
        <v>50</v>
      </c>
      <c r="E21" s="21">
        <v>1481.22</v>
      </c>
      <c r="F21" s="17">
        <v>4</v>
      </c>
      <c r="G21" s="21">
        <f t="shared" si="0"/>
        <v>370.3</v>
      </c>
    </row>
    <row r="22" spans="1:7" ht="42.75" x14ac:dyDescent="0.2">
      <c r="A22" s="30" t="s">
        <v>51</v>
      </c>
      <c r="B22" s="27" t="s">
        <v>52</v>
      </c>
      <c r="C22" s="28"/>
      <c r="D22" s="17" t="s">
        <v>50</v>
      </c>
      <c r="E22" s="21">
        <v>1481.22</v>
      </c>
      <c r="F22" s="17">
        <v>4</v>
      </c>
      <c r="G22" s="21">
        <f t="shared" si="0"/>
        <v>370.3</v>
      </c>
    </row>
    <row r="23" spans="1:7" ht="42.75" x14ac:dyDescent="0.2">
      <c r="A23" s="30" t="s">
        <v>45</v>
      </c>
      <c r="B23" s="27" t="s">
        <v>53</v>
      </c>
      <c r="C23" s="28"/>
      <c r="D23" s="17" t="s">
        <v>47</v>
      </c>
      <c r="E23" s="21">
        <v>1730</v>
      </c>
      <c r="F23" s="17">
        <v>4</v>
      </c>
      <c r="G23" s="21">
        <f t="shared" si="0"/>
        <v>432.5</v>
      </c>
    </row>
    <row r="24" spans="1:7" ht="42.75" x14ac:dyDescent="0.2">
      <c r="A24" s="30" t="s">
        <v>54</v>
      </c>
      <c r="B24" s="27" t="s">
        <v>53</v>
      </c>
      <c r="C24" s="28"/>
      <c r="D24" s="17" t="s">
        <v>47</v>
      </c>
      <c r="E24" s="21">
        <v>346</v>
      </c>
      <c r="F24" s="17">
        <v>0.8</v>
      </c>
      <c r="G24" s="21">
        <f t="shared" si="0"/>
        <v>432.5</v>
      </c>
    </row>
    <row r="25" spans="1:7" ht="71.25" x14ac:dyDescent="0.2">
      <c r="A25" s="30" t="s">
        <v>55</v>
      </c>
      <c r="B25" s="27" t="s">
        <v>56</v>
      </c>
      <c r="C25" s="28"/>
      <c r="D25" s="17" t="s">
        <v>57</v>
      </c>
      <c r="E25" s="21">
        <v>2090.1999999999998</v>
      </c>
      <c r="F25" s="17">
        <v>4</v>
      </c>
      <c r="G25" s="21">
        <f t="shared" si="0"/>
        <v>522.54999999999995</v>
      </c>
    </row>
    <row r="26" spans="1:7" ht="42.75" x14ac:dyDescent="0.2">
      <c r="A26" s="30" t="s">
        <v>58</v>
      </c>
      <c r="B26" s="27" t="s">
        <v>59</v>
      </c>
      <c r="C26" s="28"/>
      <c r="D26" s="17" t="s">
        <v>60</v>
      </c>
      <c r="E26" s="21">
        <v>1529</v>
      </c>
      <c r="F26" s="17">
        <v>4</v>
      </c>
      <c r="G26" s="21">
        <f t="shared" si="0"/>
        <v>382.25</v>
      </c>
    </row>
    <row r="27" spans="1:7" ht="42.75" x14ac:dyDescent="0.2">
      <c r="A27" s="30" t="s">
        <v>61</v>
      </c>
      <c r="B27" s="27" t="s">
        <v>59</v>
      </c>
      <c r="C27" s="28"/>
      <c r="D27" s="17" t="s">
        <v>60</v>
      </c>
      <c r="E27" s="21">
        <v>305.8</v>
      </c>
      <c r="F27" s="17">
        <v>0.8</v>
      </c>
      <c r="G27" s="21">
        <f t="shared" si="0"/>
        <v>382.25</v>
      </c>
    </row>
    <row r="28" spans="1:7" ht="42.75" x14ac:dyDescent="0.2">
      <c r="A28" s="30" t="s">
        <v>62</v>
      </c>
      <c r="B28" s="27" t="s">
        <v>63</v>
      </c>
      <c r="C28" s="28"/>
      <c r="D28" s="17" t="s">
        <v>64</v>
      </c>
      <c r="E28" s="21">
        <v>965.98</v>
      </c>
      <c r="F28" s="17">
        <v>2.4000000000000004</v>
      </c>
      <c r="G28" s="21">
        <f t="shared" si="0"/>
        <v>402.49</v>
      </c>
    </row>
    <row r="29" spans="1:7" ht="57" x14ac:dyDescent="0.2">
      <c r="A29" s="30" t="s">
        <v>65</v>
      </c>
      <c r="B29" s="27" t="s">
        <v>66</v>
      </c>
      <c r="C29" s="28"/>
      <c r="D29" s="17" t="s">
        <v>64</v>
      </c>
      <c r="E29" s="21">
        <v>1158</v>
      </c>
      <c r="F29" s="17">
        <v>2.4000000000000004</v>
      </c>
      <c r="G29" s="21">
        <f t="shared" si="0"/>
        <v>482.5</v>
      </c>
    </row>
    <row r="30" spans="1:7" ht="42.75" x14ac:dyDescent="0.2">
      <c r="A30" s="30" t="s">
        <v>67</v>
      </c>
      <c r="B30" s="27" t="s">
        <v>68</v>
      </c>
      <c r="C30" s="28"/>
      <c r="D30" s="17" t="s">
        <v>57</v>
      </c>
      <c r="E30" s="21">
        <v>2125.17</v>
      </c>
      <c r="F30" s="17">
        <v>4</v>
      </c>
      <c r="G30" s="21">
        <f t="shared" si="0"/>
        <v>531.29</v>
      </c>
    </row>
    <row r="31" spans="1:7" ht="42.75" x14ac:dyDescent="0.2">
      <c r="A31" s="30" t="s">
        <v>69</v>
      </c>
      <c r="B31" s="27" t="s">
        <v>70</v>
      </c>
      <c r="C31" s="28"/>
      <c r="D31" s="17" t="s">
        <v>57</v>
      </c>
      <c r="E31" s="21">
        <v>366.33</v>
      </c>
      <c r="F31" s="17">
        <v>0.8</v>
      </c>
      <c r="G31" s="21">
        <f t="shared" si="0"/>
        <v>457.91</v>
      </c>
    </row>
    <row r="32" spans="1:7" ht="15" customHeight="1" x14ac:dyDescent="0.2">
      <c r="A32" s="31" t="s">
        <v>5</v>
      </c>
      <c r="B32" s="32"/>
      <c r="C32" s="32"/>
      <c r="D32" s="32"/>
      <c r="E32" s="32"/>
      <c r="F32" s="33"/>
      <c r="G32" s="23">
        <f>MIN(G16:G31)</f>
        <v>342.64</v>
      </c>
    </row>
    <row r="33" spans="1:12" ht="15" customHeight="1" x14ac:dyDescent="0.2">
      <c r="A33" s="34" t="s">
        <v>7</v>
      </c>
      <c r="B33" s="34"/>
      <c r="C33" s="34"/>
      <c r="D33" s="34"/>
      <c r="E33" s="34"/>
      <c r="F33" s="34"/>
      <c r="G33" s="34"/>
    </row>
    <row r="34" spans="1:12" ht="15" customHeight="1" x14ac:dyDescent="0.2">
      <c r="A34" s="34" t="s">
        <v>6</v>
      </c>
      <c r="B34" s="34"/>
      <c r="C34" s="34"/>
      <c r="D34" s="34"/>
      <c r="E34" s="34"/>
      <c r="F34" s="34"/>
      <c r="G34" s="34"/>
    </row>
    <row r="35" spans="1:12" s="40" customFormat="1" ht="92.25" customHeight="1" x14ac:dyDescent="0.2">
      <c r="A35" s="17" t="s">
        <v>2</v>
      </c>
      <c r="B35" s="27" t="s">
        <v>24</v>
      </c>
      <c r="C35" s="35"/>
      <c r="D35" s="28"/>
      <c r="E35" s="36" t="s">
        <v>25</v>
      </c>
      <c r="F35" s="29" t="s">
        <v>32</v>
      </c>
      <c r="G35" s="17" t="s">
        <v>1</v>
      </c>
      <c r="H35" s="37"/>
      <c r="I35" s="37"/>
      <c r="J35" s="38"/>
      <c r="K35" s="38"/>
      <c r="L35" s="39"/>
    </row>
    <row r="36" spans="1:12" s="40" customFormat="1" ht="28.5" x14ac:dyDescent="0.2">
      <c r="A36" s="30" t="s">
        <v>73</v>
      </c>
      <c r="B36" s="41" t="s">
        <v>72</v>
      </c>
      <c r="C36" s="42"/>
      <c r="D36" s="43"/>
      <c r="E36" s="21">
        <v>1790.51</v>
      </c>
      <c r="F36" s="44">
        <v>4</v>
      </c>
      <c r="G36" s="21">
        <f>ROUNDDOWN(E36/F36,2)</f>
        <v>447.62</v>
      </c>
      <c r="H36" s="37"/>
      <c r="I36" s="37"/>
      <c r="J36" s="38"/>
      <c r="K36" s="38"/>
      <c r="L36" s="45"/>
    </row>
    <row r="37" spans="1:12" s="40" customFormat="1" ht="28.5" x14ac:dyDescent="0.2">
      <c r="A37" s="30" t="s">
        <v>78</v>
      </c>
      <c r="B37" s="46"/>
      <c r="C37" s="47"/>
      <c r="D37" s="48"/>
      <c r="E37" s="21">
        <v>1834.5</v>
      </c>
      <c r="F37" s="44">
        <v>4</v>
      </c>
      <c r="G37" s="21">
        <f>ROUNDDOWN(E37/F37,2)</f>
        <v>458.62</v>
      </c>
      <c r="H37" s="37"/>
      <c r="I37" s="37"/>
      <c r="J37" s="38"/>
      <c r="K37" s="38"/>
      <c r="L37" s="45"/>
    </row>
    <row r="38" spans="1:12" s="40" customFormat="1" ht="45.75" customHeight="1" x14ac:dyDescent="0.2">
      <c r="A38" s="30" t="s">
        <v>75</v>
      </c>
      <c r="B38" s="49" t="s">
        <v>74</v>
      </c>
      <c r="C38" s="49"/>
      <c r="D38" s="49"/>
      <c r="E38" s="21">
        <v>1481.22</v>
      </c>
      <c r="F38" s="44">
        <v>4</v>
      </c>
      <c r="G38" s="21">
        <f>ROUNDDOWN(E38/F38,2)</f>
        <v>370.3</v>
      </c>
      <c r="H38" s="37"/>
      <c r="I38" s="37"/>
      <c r="J38" s="38"/>
      <c r="K38" s="38"/>
      <c r="L38" s="45"/>
    </row>
    <row r="39" spans="1:12" s="40" customFormat="1" ht="49.5" customHeight="1" x14ac:dyDescent="0.2">
      <c r="A39" s="30" t="s">
        <v>77</v>
      </c>
      <c r="B39" s="50" t="s">
        <v>76</v>
      </c>
      <c r="C39" s="51"/>
      <c r="D39" s="52"/>
      <c r="E39" s="21">
        <v>1649.2</v>
      </c>
      <c r="F39" s="44">
        <v>4</v>
      </c>
      <c r="G39" s="21">
        <f t="shared" ref="G39" si="1">ROUNDDOWN(E39/F39,2)</f>
        <v>412.3</v>
      </c>
      <c r="H39" s="53"/>
      <c r="I39" s="53"/>
      <c r="J39" s="53"/>
      <c r="K39" s="53"/>
    </row>
    <row r="40" spans="1:12" s="40" customFormat="1" ht="19.5" customHeight="1" x14ac:dyDescent="0.2">
      <c r="A40" s="31" t="s">
        <v>5</v>
      </c>
      <c r="B40" s="32"/>
      <c r="C40" s="32"/>
      <c r="D40" s="32"/>
      <c r="E40" s="32"/>
      <c r="F40" s="33"/>
      <c r="G40" s="23">
        <f>MIN(G36:G39)</f>
        <v>370.3</v>
      </c>
    </row>
    <row r="41" spans="1:12" ht="18.75" customHeight="1" x14ac:dyDescent="0.2">
      <c r="A41" s="31" t="s">
        <v>35</v>
      </c>
      <c r="B41" s="32"/>
      <c r="C41" s="32"/>
      <c r="D41" s="54"/>
      <c r="E41" s="54"/>
      <c r="F41" s="54"/>
      <c r="G41" s="55"/>
    </row>
    <row r="42" spans="1:12" s="40" customFormat="1" ht="87.75" customHeight="1" x14ac:dyDescent="0.2">
      <c r="A42" s="17" t="s">
        <v>2</v>
      </c>
      <c r="B42" s="27" t="s">
        <v>24</v>
      </c>
      <c r="C42" s="35"/>
      <c r="D42" s="28"/>
      <c r="E42" s="36" t="s">
        <v>25</v>
      </c>
      <c r="F42" s="29" t="s">
        <v>32</v>
      </c>
      <c r="G42" s="17" t="s">
        <v>1</v>
      </c>
      <c r="H42" s="37"/>
      <c r="I42" s="37"/>
      <c r="J42" s="38"/>
      <c r="K42" s="38"/>
      <c r="L42" s="39"/>
    </row>
    <row r="43" spans="1:12" s="40" customFormat="1" ht="45.75" customHeight="1" x14ac:dyDescent="0.2">
      <c r="A43" s="30" t="s">
        <v>71</v>
      </c>
      <c r="B43" s="56" t="s">
        <v>36</v>
      </c>
      <c r="C43" s="56"/>
      <c r="D43" s="56"/>
      <c r="E43" s="21">
        <v>1158</v>
      </c>
      <c r="F43" s="44">
        <v>2.4</v>
      </c>
      <c r="G43" s="21">
        <f>ROUNDDOWN(E43/F43,2)</f>
        <v>482.5</v>
      </c>
      <c r="H43" s="37"/>
      <c r="I43" s="37"/>
      <c r="J43" s="38"/>
      <c r="K43" s="38"/>
      <c r="L43" s="45"/>
    </row>
    <row r="44" spans="1:12" s="40" customFormat="1" ht="16.5" customHeight="1" x14ac:dyDescent="0.2">
      <c r="A44" s="31" t="s">
        <v>34</v>
      </c>
      <c r="B44" s="32"/>
      <c r="C44" s="32"/>
      <c r="D44" s="32"/>
      <c r="E44" s="32"/>
      <c r="F44" s="33"/>
      <c r="G44" s="23">
        <f>MIN(G43:G43)</f>
        <v>482.5</v>
      </c>
    </row>
    <row r="45" spans="1:12" ht="22.9" customHeight="1" x14ac:dyDescent="0.2">
      <c r="A45" s="24" t="s">
        <v>4</v>
      </c>
      <c r="B45" s="25"/>
      <c r="C45" s="25"/>
      <c r="D45" s="25"/>
      <c r="E45" s="25"/>
      <c r="F45" s="26"/>
      <c r="G45" s="57">
        <f>MIN(G40,G44)</f>
        <v>370.3</v>
      </c>
    </row>
    <row r="46" spans="1:12" ht="22.15" customHeight="1" x14ac:dyDescent="0.2">
      <c r="A46" s="58" t="s">
        <v>3</v>
      </c>
      <c r="B46" s="58"/>
      <c r="C46" s="58"/>
      <c r="D46" s="58"/>
      <c r="E46" s="58"/>
      <c r="F46" s="58"/>
      <c r="G46" s="58"/>
    </row>
    <row r="47" spans="1:12" ht="93.75" customHeight="1" x14ac:dyDescent="0.2">
      <c r="A47" s="17" t="s">
        <v>2</v>
      </c>
      <c r="B47" s="56" t="s">
        <v>26</v>
      </c>
      <c r="C47" s="56"/>
      <c r="D47" s="36" t="s">
        <v>25</v>
      </c>
      <c r="E47" s="29" t="s">
        <v>32</v>
      </c>
      <c r="F47" s="29" t="s">
        <v>33</v>
      </c>
      <c r="G47" s="17" t="s">
        <v>1</v>
      </c>
    </row>
    <row r="48" spans="1:12" ht="60" customHeight="1" x14ac:dyDescent="0.2">
      <c r="A48" s="30" t="s">
        <v>81</v>
      </c>
      <c r="B48" s="59" t="s">
        <v>80</v>
      </c>
      <c r="C48" s="60"/>
      <c r="D48" s="21">
        <v>1854.7</v>
      </c>
      <c r="E48" s="29">
        <v>4</v>
      </c>
      <c r="F48" s="29">
        <v>640</v>
      </c>
      <c r="G48" s="21">
        <f t="shared" ref="G48:G49" si="2">ROUNDDOWN(D48/E48,2)</f>
        <v>463.67</v>
      </c>
    </row>
    <row r="49" spans="1:11" ht="42.75" x14ac:dyDescent="0.2">
      <c r="A49" s="30" t="s">
        <v>81</v>
      </c>
      <c r="B49" s="61"/>
      <c r="C49" s="62"/>
      <c r="D49" s="21">
        <v>2339.6999999999998</v>
      </c>
      <c r="E49" s="29">
        <v>4</v>
      </c>
      <c r="F49" s="29">
        <v>720</v>
      </c>
      <c r="G49" s="21">
        <f t="shared" si="2"/>
        <v>584.91999999999996</v>
      </c>
    </row>
    <row r="50" spans="1:11" ht="18" customHeight="1" x14ac:dyDescent="0.2">
      <c r="A50" s="31" t="s">
        <v>0</v>
      </c>
      <c r="B50" s="32"/>
      <c r="C50" s="63"/>
      <c r="D50" s="63"/>
      <c r="E50" s="63"/>
      <c r="F50" s="64"/>
      <c r="G50" s="65">
        <f>ROUNDDOWN(SUMPRODUCT(G48:G49,F48:F49)/SUM(F48:F49),2)</f>
        <v>527.86</v>
      </c>
    </row>
    <row r="51" spans="1:11" ht="34.15" customHeight="1" x14ac:dyDescent="0.2">
      <c r="A51" s="63" t="s">
        <v>88</v>
      </c>
      <c r="B51" s="66"/>
      <c r="C51" s="66"/>
      <c r="D51" s="66"/>
      <c r="E51" s="66"/>
      <c r="F51" s="66"/>
      <c r="G51" s="66"/>
      <c r="K51" s="67"/>
    </row>
    <row r="52" spans="1:11" ht="28.5" x14ac:dyDescent="0.2">
      <c r="A52" s="17" t="s">
        <v>28</v>
      </c>
      <c r="B52" s="17" t="s">
        <v>29</v>
      </c>
      <c r="C52" s="17" t="s">
        <v>18</v>
      </c>
      <c r="D52" s="27" t="s">
        <v>30</v>
      </c>
      <c r="E52" s="51"/>
      <c r="F52" s="52"/>
      <c r="G52" s="17" t="s">
        <v>30</v>
      </c>
    </row>
    <row r="53" spans="1:11" ht="28.5" x14ac:dyDescent="0.2">
      <c r="A53" s="30" t="s">
        <v>86</v>
      </c>
      <c r="B53" s="68" t="s">
        <v>87</v>
      </c>
      <c r="C53" s="69" t="s">
        <v>31</v>
      </c>
      <c r="D53" s="70">
        <v>404.51499999999999</v>
      </c>
      <c r="E53" s="71"/>
      <c r="F53" s="72"/>
      <c r="G53" s="23">
        <f>ROUND(D53,2)</f>
        <v>404.52</v>
      </c>
    </row>
  </sheetData>
  <mergeCells count="48">
    <mergeCell ref="D53:F53"/>
    <mergeCell ref="B15:C15"/>
    <mergeCell ref="A51:G51"/>
    <mergeCell ref="B35:D35"/>
    <mergeCell ref="B39:D39"/>
    <mergeCell ref="A50:F50"/>
    <mergeCell ref="A45:F45"/>
    <mergeCell ref="A46:G46"/>
    <mergeCell ref="B47:C47"/>
    <mergeCell ref="A41:G41"/>
    <mergeCell ref="A34:G34"/>
    <mergeCell ref="B42:D42"/>
    <mergeCell ref="B21:C21"/>
    <mergeCell ref="B30:C30"/>
    <mergeCell ref="A32:F32"/>
    <mergeCell ref="B31:C31"/>
    <mergeCell ref="B18:C18"/>
    <mergeCell ref="B19:C19"/>
    <mergeCell ref="B20:C20"/>
    <mergeCell ref="A10:G10"/>
    <mergeCell ref="D52:F52"/>
    <mergeCell ref="B25:C25"/>
    <mergeCell ref="B26:C26"/>
    <mergeCell ref="B27:C27"/>
    <mergeCell ref="B28:C28"/>
    <mergeCell ref="B29:C29"/>
    <mergeCell ref="A6:G6"/>
    <mergeCell ref="A7:G7"/>
    <mergeCell ref="A8:E8"/>
    <mergeCell ref="F8:G8"/>
    <mergeCell ref="A9:E9"/>
    <mergeCell ref="F9:G9"/>
    <mergeCell ref="A11:B11"/>
    <mergeCell ref="A12:B12"/>
    <mergeCell ref="A13:G13"/>
    <mergeCell ref="A14:G14"/>
    <mergeCell ref="B48:C49"/>
    <mergeCell ref="B36:D37"/>
    <mergeCell ref="B43:D43"/>
    <mergeCell ref="A44:F44"/>
    <mergeCell ref="B38:D38"/>
    <mergeCell ref="A40:F40"/>
    <mergeCell ref="A33:G33"/>
    <mergeCell ref="B16:C16"/>
    <mergeCell ref="B17:C17"/>
    <mergeCell ref="B22:C22"/>
    <mergeCell ref="B23:C23"/>
    <mergeCell ref="B24:C24"/>
  </mergeCells>
  <printOptions horizontalCentered="1"/>
  <pageMargins left="0.70866141732283472" right="0.59055118110236227" top="0.59055118110236227" bottom="0.59055118110236227" header="0.31496062992125984" footer="0.31496062992125984"/>
  <pageSetup paperSize="9"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balahontsevaen</cp:lastModifiedBy>
  <cp:lastPrinted>2019-05-28T05:58:36Z</cp:lastPrinted>
  <dcterms:created xsi:type="dcterms:W3CDTF">2018-04-09T06:40:37Z</dcterms:created>
  <dcterms:modified xsi:type="dcterms:W3CDTF">2019-06-03T06:42:47Z</dcterms:modified>
</cp:coreProperties>
</file>