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Больница\2024\ЗАКУПКИ\АУКЦИОНЫ\РЕМОНТ ОБОРУДОВАНИЯ\Ремонт тонометра\"/>
    </mc:Choice>
  </mc:AlternateContent>
  <xr:revisionPtr revIDLastSave="0" documentId="13_ncr:1_{01302A5D-FA5A-4FE0-A9FD-AA244718A7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К" sheetId="3" r:id="rId1"/>
  </sheets>
  <calcPr calcId="191029"/>
</workbook>
</file>

<file path=xl/calcChain.xml><?xml version="1.0" encoding="utf-8"?>
<calcChain xmlns="http://schemas.openxmlformats.org/spreadsheetml/2006/main">
  <c r="K10" i="3" l="1"/>
  <c r="I8" i="3"/>
  <c r="H8" i="3"/>
  <c r="G8" i="3"/>
  <c r="J7" i="3"/>
  <c r="K7" i="3"/>
  <c r="M7" i="3"/>
  <c r="N7" i="3" l="1"/>
  <c r="O7" i="3" s="1"/>
  <c r="P7" i="3" s="1"/>
  <c r="P8" i="3" s="1"/>
  <c r="L7" i="3"/>
</calcChain>
</file>

<file path=xl/sharedStrings.xml><?xml version="1.0" encoding="utf-8"?>
<sst xmlns="http://schemas.openxmlformats.org/spreadsheetml/2006/main" count="37" uniqueCount="37">
  <si>
    <t>№</t>
  </si>
  <si>
    <t>Ед. изм</t>
  </si>
  <si>
    <t>Кол-во</t>
  </si>
  <si>
    <t>Коммерческие предложения (руб./ед.изм.)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</si>
  <si>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</si>
  <si>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</si>
  <si>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</si>
  <si>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</si>
  <si>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рублей</t>
  </si>
  <si>
    <t>Оценка однородности совокупности значений выявленных цен, используемых в расчете Н(М)ЦК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</si>
  <si>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</si>
  <si>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</si>
  <si>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Н(М)ЦК,  определяемая методом сопоставимых рыночных цен (анализа рынка)*</t>
  </si>
  <si>
    <t>Н(М)ЦК контракта с учетом округления цены за единицу (руб.)</t>
  </si>
  <si>
    <t>Дата</t>
  </si>
  <si>
    <t xml:space="preserve">Коэффициент вариации цены не превышает 33 %, т.о совокупность цен считается однородной </t>
  </si>
  <si>
    <t xml:space="preserve">Расчёт начальной (максимальной) цены контракта (Н(М)ЦК)
</t>
  </si>
  <si>
    <t>Итоговые суммы с учётом количества единиц товаров:</t>
  </si>
  <si>
    <r>
      <rPr>
        <b/>
        <sz val="10"/>
        <color indexed="8"/>
        <rFont val="Times New Roman"/>
        <family val="1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При определении Н(М)ЦК контракта Заказчиком применяется Приказ Минэкономразвития России от 02.10.2013 №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(Метод сопоставимых рыночных цен (анализ рынка))</t>
    </r>
  </si>
  <si>
    <t>Используемый метод определения НМЦК с обоснованием:</t>
  </si>
  <si>
    <t>ОКПД/КТРУ</t>
  </si>
  <si>
    <t>Основные харарктеристики закупаемого товара (работы, услуги)</t>
  </si>
  <si>
    <t xml:space="preserve">Рассчет Н(М)ЦК произвел: </t>
  </si>
  <si>
    <t>Метод сопоставимых рыночных цен (анализа рынка) является приоритетным для определения и обоснования начальной (максимальной) цены контракта, цены контракта, заключаемого с единственным поставщиком (подрядчиком, исполнителем) (в соответствии с п.6 ст.22 44-ФЗ) Расчет выполнен в соответствии с Методическими рекомендациями, утвержденными приказом МЭР РФ от 02.10.2013 №567                                                                                  
Расчет начальной (максимальной) цены по позиции производится по формуле:
 ,
где:
НМЦК рын,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цi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</si>
  <si>
    <t>Наименование предмета контракта:</t>
  </si>
  <si>
    <t>Наименование товара, работы, услуги</t>
  </si>
  <si>
    <t>«Обоснование начальной (максимальной) цены контракта, начальных цен единиц товара, работы, услуги»</t>
  </si>
  <si>
    <t>в соответствии с Описанием объекта закупки</t>
  </si>
  <si>
    <t>Ремонт медицинского оборудования</t>
  </si>
  <si>
    <t>Услуги по ремонту и техническому обслуживанию электронного и оптического оборудования</t>
  </si>
  <si>
    <t>шт</t>
  </si>
  <si>
    <r>
      <t xml:space="preserve">В результате проведенного расчета Н(М)ЦК контракта составляет с учетом финансового обеспечения и положений ст.34 БК РФ:                                                                                                                                        </t>
    </r>
    <r>
      <rPr>
        <sz val="10"/>
        <color rgb="FF000000"/>
        <rFont val="Times New Roman"/>
        <family val="1"/>
        <charset val="204"/>
      </rPr>
      <t xml:space="preserve">         В соответствии со ст. 34 Бюджетного кодекса Российской Федерации от 31.07.1998 №145-ФЗ принцип эффективности использования бюджетных средств означает, что при составлении и исполнении бюджетов участники бюджетного процесса в рамках установленных им бюджетных полномочий должны исходить из необходимости достижения заданных результатов с использованием наименьшего объема средств (экономности) и (или) достижения наилучшего результата с использованием определенного бюджетом объема средств (результативности).                                                                                                                                                                                                                                                                 Исходя из вышеизложенного значение начальной (максимальной) цены контракта Заказчиком устанавливается на основании минимального ценового предложения.)</t>
    </r>
  </si>
  <si>
    <t>33.13.12.000/33.13.10.000-00000002</t>
  </si>
  <si>
    <t>Курчавова О.Г.</t>
  </si>
  <si>
    <r>
      <t xml:space="preserve">№1                 </t>
    </r>
    <r>
      <rPr>
        <sz val="10"/>
        <rFont val="Times New Roman"/>
        <family val="1"/>
        <charset val="204"/>
      </rPr>
      <t>исх от 15.10.2024      № 594/24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вх от 07.11.2024      № 1210</t>
    </r>
  </si>
  <si>
    <r>
      <rPr>
        <b/>
        <sz val="10"/>
        <rFont val="Times New Roman"/>
        <family val="1"/>
        <charset val="204"/>
      </rPr>
      <t xml:space="preserve">№2      </t>
    </r>
    <r>
      <rPr>
        <sz val="10"/>
        <rFont val="Times New Roman"/>
        <family val="1"/>
        <charset val="204"/>
      </rPr>
      <t xml:space="preserve">                     исх от 06.11.2024         № 631 вх от 07.11.2024        № 1211</t>
    </r>
  </si>
  <si>
    <r>
      <t xml:space="preserve">№3            </t>
    </r>
    <r>
      <rPr>
        <sz val="10"/>
        <rFont val="Times New Roman"/>
        <family val="1"/>
        <charset val="204"/>
      </rPr>
      <t xml:space="preserve">        исх  от 06.11.2024       № 422 вх от 07.11.2024       № 1212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</si>
</sst>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57">
    <xf numFmtId="0" fontId="0" fillId="0" borderId="0" xfId="0"/>
    <xf numFmtId="0" fontId="6" fillId="0" borderId="0" xfId="0" applyFont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10" fillId="0" borderId="0" xfId="0" applyFont="1" applyAlignment="1" applyProtection="1">
      <alignment horizontal="center" wrapText="1"/>
      <protection locked="0"/>
    </xf>
    <xf numFmtId="0" fontId="7" fillId="0" borderId="0" xfId="0" applyFont="1"/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14" fontId="7" fillId="0" borderId="0" xfId="0" applyNumberFormat="1" applyFont="1"/>
    <xf numFmtId="0" fontId="0" fillId="0" borderId="0" xfId="0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14" fontId="5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/>
    <xf numFmtId="4" fontId="13" fillId="0" borderId="6" xfId="0" applyNumberFormat="1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 wrapText="1"/>
    </xf>
    <xf numFmtId="4" fontId="21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5" fillId="0" borderId="9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14" fontId="5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" fontId="1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1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904875</xdr:colOff>
      <xdr:row>5</xdr:row>
      <xdr:rowOff>790575</xdr:rowOff>
    </xdr:from>
    <xdr:to>
      <xdr:col>10</xdr:col>
      <xdr:colOff>619125</xdr:colOff>
      <xdr:row>5</xdr:row>
      <xdr:rowOff>1285875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2000250"/>
          <a:ext cx="6286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152400</xdr:colOff>
      <xdr:row>5</xdr:row>
      <xdr:rowOff>1133475</xdr:rowOff>
    </xdr:from>
    <xdr:to>
      <xdr:col>11</xdr:col>
      <xdr:colOff>728345</xdr:colOff>
      <xdr:row>5</xdr:row>
      <xdr:rowOff>1437640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2343150"/>
          <a:ext cx="575945" cy="30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561975</xdr:colOff>
      <xdr:row>5</xdr:row>
      <xdr:rowOff>1285874</xdr:rowOff>
    </xdr:from>
    <xdr:to>
      <xdr:col>12</xdr:col>
      <xdr:colOff>2047875</xdr:colOff>
      <xdr:row>6</xdr:row>
      <xdr:rowOff>19049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3650" y="2495549"/>
          <a:ext cx="148590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tabSelected="1" topLeftCell="A4" workbookViewId="0">
      <selection activeCell="K10" sqref="K10:L10"/>
    </sheetView>
  </sheetViews>
  <sheetFormatPr defaultRowHeight="15" x14ac:dyDescent="0.25"/>
  <cols>
    <col min="1" max="1" width="3.42578125" style="14" customWidth="1"/>
    <col min="2" max="2" width="22.5703125" style="14" customWidth="1"/>
    <col min="3" max="3" width="40.140625" customWidth="1"/>
    <col min="4" max="4" width="28.42578125" customWidth="1"/>
    <col min="5" max="5" width="8.28515625" customWidth="1"/>
    <col min="6" max="6" width="9.42578125" customWidth="1"/>
    <col min="7" max="7" width="12.5703125" customWidth="1"/>
    <col min="8" max="8" width="13.28515625" customWidth="1"/>
    <col min="9" max="9" width="13" customWidth="1"/>
    <col min="10" max="10" width="13.7109375" customWidth="1"/>
    <col min="11" max="11" width="10.28515625" customWidth="1"/>
    <col min="12" max="12" width="13.28515625" bestFit="1" customWidth="1"/>
    <col min="13" max="13" width="33.85546875" customWidth="1"/>
    <col min="14" max="14" width="12.28515625" customWidth="1"/>
    <col min="15" max="15" width="11.28515625" customWidth="1"/>
    <col min="16" max="16" width="15.42578125" customWidth="1"/>
  </cols>
  <sheetData>
    <row r="1" spans="1:16" ht="35.25" customHeight="1" x14ac:dyDescent="0.25">
      <c r="A1" s="49" t="s">
        <v>26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32.25" customHeight="1" x14ac:dyDescent="0.25">
      <c r="A2" s="51" t="s">
        <v>24</v>
      </c>
      <c r="B2" s="51"/>
      <c r="C2" s="51"/>
      <c r="D2" s="51"/>
      <c r="E2" s="51"/>
      <c r="F2" s="51"/>
      <c r="G2" s="53" t="s">
        <v>28</v>
      </c>
      <c r="H2" s="53"/>
      <c r="I2" s="53"/>
      <c r="J2" s="53"/>
      <c r="K2" s="53"/>
      <c r="L2" s="53"/>
      <c r="M2" s="53"/>
      <c r="N2" s="53"/>
      <c r="O2" s="53"/>
      <c r="P2" s="53"/>
    </row>
    <row r="3" spans="1:16" ht="166.5" customHeight="1" x14ac:dyDescent="0.25">
      <c r="A3" s="52" t="s">
        <v>19</v>
      </c>
      <c r="B3" s="52"/>
      <c r="C3" s="52"/>
      <c r="D3" s="52"/>
      <c r="E3" s="52"/>
      <c r="F3" s="52"/>
      <c r="G3" s="54" t="s">
        <v>23</v>
      </c>
      <c r="H3" s="54"/>
      <c r="I3" s="54"/>
      <c r="J3" s="54"/>
      <c r="K3" s="54"/>
      <c r="L3" s="54"/>
      <c r="M3" s="54"/>
      <c r="N3" s="54"/>
      <c r="O3" s="54"/>
      <c r="P3" s="54"/>
    </row>
    <row r="4" spans="1:16" ht="24" customHeight="1" x14ac:dyDescent="0.25">
      <c r="A4" s="28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38.25" customHeight="1" x14ac:dyDescent="0.25">
      <c r="A5" s="39" t="s">
        <v>0</v>
      </c>
      <c r="B5" s="39" t="s">
        <v>20</v>
      </c>
      <c r="C5" s="39" t="s">
        <v>25</v>
      </c>
      <c r="D5" s="39" t="s">
        <v>21</v>
      </c>
      <c r="E5" s="39" t="s">
        <v>1</v>
      </c>
      <c r="F5" s="39" t="s">
        <v>2</v>
      </c>
      <c r="G5" s="32" t="s">
        <v>3</v>
      </c>
      <c r="H5" s="33"/>
      <c r="I5" s="34"/>
      <c r="J5" s="41" t="s">
        <v>9</v>
      </c>
      <c r="K5" s="42"/>
      <c r="L5" s="43"/>
      <c r="M5" s="29" t="s">
        <v>12</v>
      </c>
      <c r="N5" s="30"/>
      <c r="O5" s="30"/>
      <c r="P5" s="31"/>
    </row>
    <row r="6" spans="1:16" ht="124.5" customHeight="1" x14ac:dyDescent="0.25">
      <c r="A6" s="40"/>
      <c r="B6" s="40"/>
      <c r="C6" s="40"/>
      <c r="D6" s="40"/>
      <c r="E6" s="40"/>
      <c r="F6" s="40"/>
      <c r="G6" s="55" t="s">
        <v>34</v>
      </c>
      <c r="H6" s="56" t="s">
        <v>35</v>
      </c>
      <c r="I6" s="55" t="s">
        <v>36</v>
      </c>
      <c r="J6" s="2" t="s">
        <v>11</v>
      </c>
      <c r="K6" s="2" t="s">
        <v>4</v>
      </c>
      <c r="L6" s="2" t="s">
        <v>5</v>
      </c>
      <c r="M6" s="7" t="s">
        <v>10</v>
      </c>
      <c r="N6" s="2" t="s">
        <v>6</v>
      </c>
      <c r="O6" s="2" t="s">
        <v>7</v>
      </c>
      <c r="P6" s="2" t="s">
        <v>13</v>
      </c>
    </row>
    <row r="7" spans="1:16" ht="48" customHeight="1" x14ac:dyDescent="0.25">
      <c r="A7" s="20">
        <v>1</v>
      </c>
      <c r="B7" s="20" t="s">
        <v>32</v>
      </c>
      <c r="C7" s="21" t="s">
        <v>29</v>
      </c>
      <c r="D7" s="22" t="s">
        <v>27</v>
      </c>
      <c r="E7" s="23" t="s">
        <v>30</v>
      </c>
      <c r="F7" s="23">
        <v>1</v>
      </c>
      <c r="G7" s="26">
        <v>127850</v>
      </c>
      <c r="H7" s="26">
        <v>138200</v>
      </c>
      <c r="I7" s="26">
        <v>134900</v>
      </c>
      <c r="J7" s="15">
        <f>AVERAGE(G7:I7)</f>
        <v>133650</v>
      </c>
      <c r="K7" s="17">
        <f t="shared" ref="K7" si="0">_xlfn.STDEV.P(G7:I7)</f>
        <v>4316.8275388298753</v>
      </c>
      <c r="L7" s="17">
        <f t="shared" ref="L7" si="1">K7/J7*100</f>
        <v>3.2299495240028993</v>
      </c>
      <c r="M7" s="15">
        <f t="shared" ref="M7" si="2">((F7/3)*(SUM(G7:I7)))</f>
        <v>133650</v>
      </c>
      <c r="N7" s="15">
        <f>M7/F7</f>
        <v>133650</v>
      </c>
      <c r="O7" s="15">
        <f>ROUNDDOWN(N7,2)</f>
        <v>133650</v>
      </c>
      <c r="P7" s="16">
        <f t="shared" ref="P7" si="3">O7*F7</f>
        <v>133650</v>
      </c>
    </row>
    <row r="8" spans="1:16" ht="15" customHeight="1" x14ac:dyDescent="0.25">
      <c r="C8" s="36" t="s">
        <v>17</v>
      </c>
      <c r="D8" s="37"/>
      <c r="E8" s="37"/>
      <c r="F8" s="38"/>
      <c r="G8" s="27">
        <f>SUMPRODUCT(G7:G7,$F7:$F7)</f>
        <v>127850</v>
      </c>
      <c r="H8" s="27">
        <f>SUMPRODUCT(H7:H7,$F7:$F7)</f>
        <v>138200</v>
      </c>
      <c r="I8" s="27">
        <f>SUMPRODUCT(I7:I7,$F7:$F7)</f>
        <v>134900</v>
      </c>
      <c r="J8" s="18"/>
      <c r="P8" s="25">
        <f>SUM(P7:P7)</f>
        <v>133650</v>
      </c>
    </row>
    <row r="9" spans="1:16" x14ac:dyDescent="0.25">
      <c r="P9" s="24"/>
    </row>
    <row r="10" spans="1:16" ht="78.75" customHeight="1" x14ac:dyDescent="0.25">
      <c r="A10" s="48" t="s">
        <v>31</v>
      </c>
      <c r="B10" s="48"/>
      <c r="C10" s="48"/>
      <c r="D10" s="48"/>
      <c r="E10" s="48"/>
      <c r="F10" s="48"/>
      <c r="G10" s="48"/>
      <c r="H10" s="48"/>
      <c r="I10" s="48"/>
      <c r="J10" s="48"/>
      <c r="K10" s="47">
        <f>G8</f>
        <v>127850</v>
      </c>
      <c r="L10" s="47"/>
      <c r="M10" s="6" t="s">
        <v>8</v>
      </c>
      <c r="N10" s="6"/>
      <c r="O10" s="6"/>
      <c r="P10" s="6"/>
    </row>
    <row r="11" spans="1:16" ht="15.75" x14ac:dyDescent="0.25">
      <c r="A11" s="48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16" ht="33" customHeight="1" x14ac:dyDescent="0.25">
      <c r="A12" s="35" t="s">
        <v>18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</row>
    <row r="13" spans="1:16" ht="14.25" customHeight="1" x14ac:dyDescent="0.25">
      <c r="A13" s="5" t="s">
        <v>22</v>
      </c>
      <c r="B13" s="5"/>
      <c r="C13" s="9"/>
      <c r="D13" s="9"/>
      <c r="E13" s="45" t="s">
        <v>33</v>
      </c>
      <c r="F13" s="46"/>
      <c r="G13" s="46"/>
      <c r="H13" s="4"/>
      <c r="I13" s="1"/>
      <c r="J13" s="1"/>
      <c r="K13" s="1"/>
      <c r="L13" s="12"/>
      <c r="M13" s="4"/>
      <c r="N13" s="4"/>
      <c r="O13" s="4"/>
      <c r="P13" s="1"/>
    </row>
    <row r="14" spans="1:16" ht="14.25" customHeight="1" x14ac:dyDescent="0.25">
      <c r="A14" s="5" t="s">
        <v>14</v>
      </c>
      <c r="B14" s="5"/>
      <c r="C14" s="13"/>
      <c r="D14" s="13"/>
      <c r="E14" s="44">
        <v>45603</v>
      </c>
      <c r="F14" s="44"/>
      <c r="G14" s="44"/>
      <c r="H14" s="19"/>
      <c r="I14" s="3"/>
      <c r="J14" s="3"/>
      <c r="K14" s="3"/>
      <c r="L14" s="8"/>
      <c r="M14" s="10"/>
      <c r="N14" s="10"/>
      <c r="O14" s="10"/>
      <c r="P14" s="11"/>
    </row>
  </sheetData>
  <mergeCells count="22">
    <mergeCell ref="A1:P1"/>
    <mergeCell ref="A2:F2"/>
    <mergeCell ref="A3:F3"/>
    <mergeCell ref="G2:P2"/>
    <mergeCell ref="G3:P3"/>
    <mergeCell ref="E14:G14"/>
    <mergeCell ref="E13:G13"/>
    <mergeCell ref="K10:L10"/>
    <mergeCell ref="A10:J10"/>
    <mergeCell ref="A11:P11"/>
    <mergeCell ref="A4:P4"/>
    <mergeCell ref="M5:P5"/>
    <mergeCell ref="G5:I5"/>
    <mergeCell ref="A12:P12"/>
    <mergeCell ref="C8:F8"/>
    <mergeCell ref="A5:A6"/>
    <mergeCell ref="C5:C6"/>
    <mergeCell ref="E5:E6"/>
    <mergeCell ref="F5:F6"/>
    <mergeCell ref="J5:L5"/>
    <mergeCell ref="D5:D6"/>
    <mergeCell ref="B5:B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Камалова Ирина Гизаровна</dc:creator>
  <cp:lastModifiedBy>Марат Мухатинов</cp:lastModifiedBy>
  <cp:lastPrinted>2015-10-18T10:57:00Z</cp:lastPrinted>
  <dcterms:created xsi:type="dcterms:W3CDTF">2014-01-15T18:15:09Z</dcterms:created>
  <dcterms:modified xsi:type="dcterms:W3CDTF">2024-11-07T09:43:07Z</dcterms:modified>
</cp:coreProperties>
</file>