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25-127 Задание 57 Ахмедова\126_Амитриптилин\Редакция 1\Документы на отправку\"/>
    </mc:Choice>
  </mc:AlternateContent>
  <bookViews>
    <workbookView xWindow="0" yWindow="0" windowWidth="28800" windowHeight="11985"/>
  </bookViews>
  <sheets>
    <sheet name="НМЦК" sheetId="1" r:id="rId1"/>
  </sheets>
  <definedNames>
    <definedName name="_xlnm._FilterDatabase" localSheetId="0" hidden="1">НМЦК!$A$10:$G$35</definedName>
    <definedName name="_xlnm.Print_Area" localSheetId="0">НМЦК!$A$1:$G$36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G31" i="1"/>
  <c r="G28" i="1"/>
  <c r="G21" i="1"/>
  <c r="G26" i="1" l="1"/>
  <c r="G27" i="1"/>
  <c r="G12" i="1"/>
  <c r="G13" i="1"/>
  <c r="G14" i="1"/>
  <c r="G15" i="1"/>
  <c r="G16" i="1"/>
  <c r="G11" i="1" l="1"/>
  <c r="G18" i="1" l="1"/>
  <c r="G25" i="1" l="1"/>
  <c r="G20" i="1"/>
  <c r="G19" i="1"/>
  <c r="G17" i="1"/>
  <c r="G7" i="1" l="1"/>
  <c r="F4" i="1" s="1"/>
</calcChain>
</file>

<file path=xl/sharedStrings.xml><?xml version="1.0" encoding="utf-8"?>
<sst xmlns="http://schemas.openxmlformats.org/spreadsheetml/2006/main" count="74" uniqueCount="67">
  <si>
    <t>Цена за единицу 
без НДС и оптовой надбавки, 
руб.</t>
  </si>
  <si>
    <t>МНН (торговое наименование), форма выпуска, лекарственная форма, дозировка</t>
  </si>
  <si>
    <t>3. Расчет средневзвешенной цены на основании всех заключенных заказчиком государственных контрактов</t>
  </si>
  <si>
    <t>2.1 Информация, полученная из Реестра контрактов</t>
  </si>
  <si>
    <t>2. Метод сопоставимых рыночных цен (ч.2 - 6 ст. 22 44-ФЗ)</t>
  </si>
  <si>
    <t>Цена за единицу измерения
без НДС, 
руб.</t>
  </si>
  <si>
    <t xml:space="preserve">Предельная цена за упаковку
без НДС,
руб. </t>
  </si>
  <si>
    <t>№ РУ</t>
  </si>
  <si>
    <t>Владелец РУ/производитель/упаковщик/ Выпускающий контроль</t>
  </si>
  <si>
    <t>1.Метод тарифный (ч. 8 ст. 22 44-ФЗ)</t>
  </si>
  <si>
    <t>Расчет цены за единицу закупаемого лекарственного препарата</t>
  </si>
  <si>
    <t>Цена за единицу 
с НДС и оптовой надбавкой,
 руб.</t>
  </si>
  <si>
    <t>Оптовая надбавка</t>
  </si>
  <si>
    <t>Минимальная цена за единицу 
без НДС и оптовой надбавки, 
руб.</t>
  </si>
  <si>
    <t>Количество закупаемых единиц</t>
  </si>
  <si>
    <t>Единица измерения</t>
  </si>
  <si>
    <t>Основные характеристики объекта закупки</t>
  </si>
  <si>
    <t>Расчет НМЦК</t>
  </si>
  <si>
    <t xml:space="preserve">Начальная (максимальная) цена контракта (далее - НМЦК) </t>
  </si>
  <si>
    <t>Дата подготовки обоснования НМЦК</t>
  </si>
  <si>
    <t>Источник информации 
(номер сведений о контракте (реестровой записи);
ссылка на страницу в сети Интернет из Реестра контрактов http://zakupki.gov.ru/)</t>
  </si>
  <si>
    <t>Цена по ГК за упаковку, 
без НДС и оптовой надбавки, 
руб.</t>
  </si>
  <si>
    <t>Количество товара в единицах измерения в упаковке</t>
  </si>
  <si>
    <t>4. Использование цены, которая рассчитывается автоматически в единой государственной информационной системе в сфере здравоохранения (далее - референтная цена)</t>
  </si>
  <si>
    <t>В соответствии с пунктом 6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лекарственных препаратов для медицинского применения, утвержденного приказом Минздрава России от 19.12.2019 № 1064н, референтная цена не применяется до размещения соответствующих данных в единой информационной системе в сфере закупок.</t>
  </si>
  <si>
    <t>2.2 Информация, полученная по запросу заказчика</t>
  </si>
  <si>
    <t>На запрос Заказчика коммерческих предложений не поступило.</t>
  </si>
  <si>
    <t>Минимальная цена за единицу лекарственного препарата</t>
  </si>
  <si>
    <t>Минимальная цена за единицу лекарственного препарата (тарифный метод)</t>
  </si>
  <si>
    <t>Минимальная цена за единицу лекарственного препарата, определенная методом сопоставимых рыночных цен</t>
  </si>
  <si>
    <t>Заключенные и исполненные надлежащим образом (без штрафов, неустоек) государственные контракты на лекарственный препарат с учетом эквивалентных лекарственных форм и дозировок за 12 месяцев, предшествующих месяцу расчета, отсутствуют.</t>
  </si>
  <si>
    <t>шт (таблетка)</t>
  </si>
  <si>
    <t>Амитриптилин (ТН-Амитриптилин) таблетки, 25 мг, 10 шт. - упаковки ячейковые контурные (5)  - пачки картонные</t>
  </si>
  <si>
    <t>Вл.Вып.к.Перв.Уп.Втор.Уп.Пр.Федеральное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</t>
  </si>
  <si>
    <t>ЛП-№(002245)-(РГ-RU)</t>
  </si>
  <si>
    <t>Амитриптилин (ТН-Амитриптилин) таблетки, 25 мг, 50 шт. - упаковки ячейковые контурные (1)  - пачки картонные</t>
  </si>
  <si>
    <t xml:space="preserve">Вл.Общество с ограниченной ответственностью "Озон" (ООО "Озон"), Россия (6345002063); Вып.к.Перв.Уп.Втор.Уп.Пр.Общество с ограниченной ответственностью "Озон Фарм" (ООО "Озон Фарм"), Россия (6345022831); </t>
  </si>
  <si>
    <t>ЛСР-005402/08</t>
  </si>
  <si>
    <t xml:space="preserve">Вл.Вып.к.Перв.Уп.Втор.Уп.Пр.Общество с ограниченной ответственностью "Озон" (ООО "Озон"), Россия (6345002063); </t>
  </si>
  <si>
    <t xml:space="preserve">Вл.Вып.к.Перв.Уп.Втор.Уп.Пр.Дальхимфарм ОАО, Россия (2702010564); </t>
  </si>
  <si>
    <t>Р N000221/02</t>
  </si>
  <si>
    <t xml:space="preserve">Вл.Вып.к.Перв.Уп.Втор.Уп.Пр.Федеральное государственное унитарное предприятие "МОСКОВСКИЙ ЭНДОКРИННЫЙ ЗАВОД" (ФГУП "МОСКОВСКИЙ ЭНДОКРИННЫЙ ЗАВОД"), Россия (7722059711); </t>
  </si>
  <si>
    <t>Р N002756/01</t>
  </si>
  <si>
    <t>ЛС-001144</t>
  </si>
  <si>
    <t>П N012794/01</t>
  </si>
  <si>
    <t>Р N002069/01-2003</t>
  </si>
  <si>
    <t>Р N003754/01</t>
  </si>
  <si>
    <t>Р N003295/01</t>
  </si>
  <si>
    <t>Амитриптилин (ТН-Амитриптилин) таблетки покрытые оболочкой, 25 мг, 10 шт. - упаковки ячейковые контурные (5)  - пачки картонные*</t>
  </si>
  <si>
    <t>Амитриптилин (ТН-Амитриптилин) таблетки, 25 мг, 10 шт. - упаковки ячейковые контурные (5)  - пачки картонные*</t>
  </si>
  <si>
    <t>Амитриптилин (ТН-Амитриптилин-Ферейн) таблетки покрытые оболочкой, 25 мг, 10 шт. - упаковки ячейковые контурные (5)  - пачки картонные*</t>
  </si>
  <si>
    <t>Амитриптилин (ТН-Амитриптилин-Гриндекс) таблетки покрытые пленочной оболочкой, 25 мг, 10 шт. - упаковки ячейковые контурные (5)  - пачки картоннные*</t>
  </si>
  <si>
    <t>Амитриптилин (ТН-Амитриптилин-АЛСИ) таблетки, 25 мг, 10 шт. - упаковки ячейковые контурные (5)  - пачки картонные*</t>
  </si>
  <si>
    <t>№ 2190101519523000219   http://zakupki.gov.ru/epz/contract/contractCard/common-info.html?reestrNumber=2190101519523000219</t>
  </si>
  <si>
    <t>№ 2402712264524000093   http://zakupki.gov.ru/epz/contract/contractCard/common-info.html?reestrNumber=2402712264524000093</t>
  </si>
  <si>
    <t>Поставка лекарственного препарата для медицинского применения</t>
  </si>
  <si>
    <t xml:space="preserve">Вл.Акционерное общество "АЛСИ Фарма" (АО "АЛСИ Фарма"), Россия (7701162179); Вып.к.Перв.Уп.Втор.Уп.Пр.Акционерное общество "АЛСИ Фарма" (АО "АЛСИ Фарма"), Россия (7701162179); </t>
  </si>
  <si>
    <t xml:space="preserve">Вл.Акционерное Общество "Гриндекс", Латвия (LV40003034935); Вып.к.Перв.Уп.Втор.Уп.Пр.АО "Гриндекс ", Латвия; </t>
  </si>
  <si>
    <t xml:space="preserve">Вл.Брынцалов-А ЗАО, Россия; Вып.к.Перв.Уп.Втор.Уп.Пр.Закрытое Акционерное Общество "Брынцалов А", Россия; </t>
  </si>
  <si>
    <t xml:space="preserve">Вл.ЗиО-Здоровье ЗАО, Россия (5036046054); Вып.к.Перв.Уп.Втор.Уп.Пр.Закрытое акционерное общество "ЗиО-Здоровье" (ЗАО "ЗиО-Здоровье"), Россия; </t>
  </si>
  <si>
    <t xml:space="preserve">Вл.Мосхимфармпрепараты им.Н.А.Семашко ОАО, Россия; Вып.к.Перв.Уп.Втор.Уп.Пр.Открытое акционерное общество "Московское производственное химико-фармацевтическое объединение им. Н.А.Семашко" (ОАО "Мосхимфармпрепараты им. Н.А. Семашко"),, Россия; </t>
  </si>
  <si>
    <r>
      <t xml:space="preserve">Обоснование начальной (максимальной) цены контракта
</t>
    </r>
    <r>
      <rPr>
        <sz val="11"/>
        <rFont val="Liberation Serif"/>
        <family val="1"/>
        <charset val="204"/>
      </rPr>
      <t>(МЗСО_126_2024)</t>
    </r>
  </si>
  <si>
    <t>*Цены не принимаются к учету в связи с тем, что на основании данных из реестра контрактов и сведений, размещаемых Федеральной службой по надзору в сфере здравоохранения на официальном сайте http://www.roszdravnadzor.ru/services/turnover лекарственные препараты под торговыми наименованиями Амитриптилин-АЛСИ (РУ № ЛС-001144), Амитриптилин-Гриндекс (РУ № П N012794/01), Амитриптилин-Ферейн (РУ № Р N002069/01-2003), Амитриптилин (РУ № Р N003754/01), Амитриптилин (РУ № Р N003295/01) отсутствуют в обращении на территории Российской Федерации.</t>
  </si>
  <si>
    <t xml:space="preserve">Амитриптилин (ТН-Амитриптилин) таблетки, 25 мг, №50 </t>
  </si>
  <si>
    <t>Амитриптилин (ТН-Амитриптилин) таблетки, 25 мг №50</t>
  </si>
  <si>
    <t>№ 2720216180723000984   https://zakupki.gov.ru/epz/contract/contractCard/common-info.html?reestrNumber=2720216180723000984</t>
  </si>
  <si>
    <t>Амитриптилин таблетки, покрытые оболочкой и/или таблетки покрытые пленочной оболочкой и/или таблетки 25 мг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</si>
</sst>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_-* #,##0\ _₽_-;\-* #,##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Liberation Serif"/>
      <family val="1"/>
      <charset val="204"/>
    </font>
    <font>
      <sz val="11"/>
      <name val="Liberation Serif"/>
      <family val="1"/>
      <charset val="204"/>
    </font>
    <font>
      <sz val="11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1" applyNumberFormat="1" applyFont="1" applyFill="1" applyBorder="1" applyAlignment="1">
      <alignment horizontal="center" vertical="center" wrapText="1"/>
    </xf>
    <xf numFmtId="165" fontId="3" fillId="0" borderId="1" xfId="2" applyFont="1" applyFill="1" applyBorder="1" applyAlignment="1">
      <alignment horizontal="center" vertical="center"/>
    </xf>
    <xf numFmtId="10" fontId="3" fillId="0" borderId="1" xfId="3" applyNumberFormat="1" applyFont="1" applyFill="1" applyBorder="1" applyAlignment="1">
      <alignment horizontal="center" vertical="center" wrapText="1"/>
    </xf>
    <xf numFmtId="165" fontId="2" fillId="0" borderId="1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right" vertical="center"/>
    </xf>
    <xf numFmtId="165" fontId="2" fillId="0" borderId="1" xfId="2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</cellXfs>
  <cellStyles count="4">
    <cellStyle name="Денежный" xfId="2" builtinId="4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zoomScale="70" zoomScaleNormal="70" zoomScaleSheetLayoutView="70" workbookViewId="0">
      <selection activeCell="A8" sqref="A8:G8"/>
    </sheetView>
  </sheetViews>
  <sheetFormatPr defaultColWidth="9.140625" defaultRowHeight="14.25" x14ac:dyDescent="0.25"/>
  <cols>
    <col min="1" max="1" width="52" style="15" customWidth="1"/>
    <col min="2" max="2" width="36.85546875" style="15" customWidth="1"/>
    <col min="3" max="3" width="15" style="15" customWidth="1"/>
    <col min="4" max="4" width="17.28515625" style="15" bestFit="1" customWidth="1"/>
    <col min="5" max="5" width="18.5703125" style="15" bestFit="1" customWidth="1"/>
    <col min="6" max="6" width="11.7109375" style="15" customWidth="1"/>
    <col min="7" max="7" width="14.5703125" style="16" customWidth="1"/>
    <col min="8" max="8" width="12" style="5" customWidth="1"/>
    <col min="9" max="16384" width="9.140625" style="5"/>
  </cols>
  <sheetData>
    <row r="1" spans="1:18" ht="32.25" customHeight="1" x14ac:dyDescent="0.25">
      <c r="A1" s="21" t="s">
        <v>61</v>
      </c>
      <c r="B1" s="20"/>
      <c r="C1" s="20"/>
      <c r="D1" s="20"/>
      <c r="E1" s="20"/>
      <c r="F1" s="20"/>
      <c r="G1" s="20"/>
    </row>
    <row r="2" spans="1:18" x14ac:dyDescent="0.25">
      <c r="A2" s="30" t="s">
        <v>55</v>
      </c>
      <c r="B2" s="30"/>
      <c r="C2" s="30"/>
      <c r="D2" s="30"/>
      <c r="E2" s="30"/>
      <c r="F2" s="30"/>
      <c r="G2" s="30"/>
    </row>
    <row r="3" spans="1:18" x14ac:dyDescent="0.25">
      <c r="A3" s="31" t="s">
        <v>19</v>
      </c>
      <c r="B3" s="31"/>
      <c r="C3" s="31"/>
      <c r="D3" s="31"/>
      <c r="E3" s="31"/>
      <c r="F3" s="32">
        <v>45373</v>
      </c>
      <c r="G3" s="32"/>
    </row>
    <row r="4" spans="1:18" x14ac:dyDescent="0.25">
      <c r="A4" s="31" t="s">
        <v>18</v>
      </c>
      <c r="B4" s="31"/>
      <c r="C4" s="31"/>
      <c r="D4" s="31"/>
      <c r="E4" s="31"/>
      <c r="F4" s="33">
        <f>SUMPRODUCT(D7:D7,G7:G7)</f>
        <v>39500</v>
      </c>
      <c r="G4" s="33"/>
    </row>
    <row r="5" spans="1:18" x14ac:dyDescent="0.25">
      <c r="A5" s="20" t="s">
        <v>17</v>
      </c>
      <c r="B5" s="20"/>
      <c r="C5" s="20"/>
      <c r="D5" s="20"/>
      <c r="E5" s="20"/>
      <c r="F5" s="20"/>
      <c r="G5" s="20"/>
    </row>
    <row r="6" spans="1:18" ht="85.5" x14ac:dyDescent="0.25">
      <c r="A6" s="21" t="s">
        <v>16</v>
      </c>
      <c r="B6" s="21"/>
      <c r="C6" s="6" t="s">
        <v>15</v>
      </c>
      <c r="D6" s="6" t="s">
        <v>14</v>
      </c>
      <c r="E6" s="6" t="s">
        <v>13</v>
      </c>
      <c r="F6" s="6" t="s">
        <v>12</v>
      </c>
      <c r="G6" s="6" t="s">
        <v>11</v>
      </c>
    </row>
    <row r="7" spans="1:18" ht="37.5" customHeight="1" x14ac:dyDescent="0.25">
      <c r="A7" s="17" t="s">
        <v>66</v>
      </c>
      <c r="B7" s="19"/>
      <c r="C7" s="6" t="s">
        <v>31</v>
      </c>
      <c r="D7" s="7">
        <v>50000</v>
      </c>
      <c r="E7" s="8">
        <f>MIN(G21,G31)</f>
        <v>0.62</v>
      </c>
      <c r="F7" s="9">
        <v>0.16</v>
      </c>
      <c r="G7" s="10">
        <f>ROUNDDOWN((E7+E7*F7)*1.1,2)</f>
        <v>0.79</v>
      </c>
      <c r="L7" s="11"/>
      <c r="M7" s="11"/>
      <c r="N7" s="11"/>
      <c r="O7" s="11"/>
      <c r="P7" s="11"/>
      <c r="Q7" s="11"/>
      <c r="R7" s="11"/>
    </row>
    <row r="8" spans="1:18" ht="19.899999999999999" customHeight="1" x14ac:dyDescent="0.25">
      <c r="A8" s="20" t="s">
        <v>10</v>
      </c>
      <c r="B8" s="20"/>
      <c r="C8" s="20"/>
      <c r="D8" s="20"/>
      <c r="E8" s="20"/>
      <c r="F8" s="20"/>
      <c r="G8" s="20"/>
      <c r="L8" s="27"/>
      <c r="M8" s="27"/>
      <c r="N8" s="27"/>
      <c r="O8" s="27"/>
      <c r="P8" s="27"/>
      <c r="Q8" s="27"/>
      <c r="R8" s="27"/>
    </row>
    <row r="9" spans="1:18" ht="15" customHeight="1" x14ac:dyDescent="0.25">
      <c r="A9" s="22" t="s">
        <v>9</v>
      </c>
      <c r="B9" s="22"/>
      <c r="C9" s="22"/>
      <c r="D9" s="22"/>
      <c r="E9" s="22"/>
      <c r="F9" s="22"/>
      <c r="G9" s="22"/>
      <c r="L9" s="11"/>
      <c r="M9" s="11"/>
      <c r="N9" s="11"/>
      <c r="O9" s="11"/>
      <c r="P9" s="11"/>
      <c r="Q9" s="11"/>
      <c r="R9" s="11"/>
    </row>
    <row r="10" spans="1:18" ht="75" customHeight="1" x14ac:dyDescent="0.25">
      <c r="A10" s="6" t="s">
        <v>1</v>
      </c>
      <c r="B10" s="24" t="s">
        <v>8</v>
      </c>
      <c r="C10" s="24"/>
      <c r="D10" s="6" t="s">
        <v>7</v>
      </c>
      <c r="E10" s="6" t="s">
        <v>6</v>
      </c>
      <c r="F10" s="6" t="s">
        <v>22</v>
      </c>
      <c r="G10" s="6" t="s">
        <v>5</v>
      </c>
      <c r="L10" s="11"/>
      <c r="M10" s="11"/>
      <c r="N10" s="11"/>
      <c r="O10" s="11"/>
      <c r="P10" s="11"/>
      <c r="Q10" s="11"/>
      <c r="R10" s="11"/>
    </row>
    <row r="11" spans="1:18" ht="79.5" customHeight="1" x14ac:dyDescent="0.25">
      <c r="A11" s="12" t="s">
        <v>32</v>
      </c>
      <c r="B11" s="28" t="s">
        <v>33</v>
      </c>
      <c r="C11" s="29"/>
      <c r="D11" s="6" t="s">
        <v>34</v>
      </c>
      <c r="E11" s="8">
        <v>56</v>
      </c>
      <c r="F11" s="6">
        <v>50</v>
      </c>
      <c r="G11" s="8">
        <f>ROUNDDOWN(E11/F11,2)</f>
        <v>1.1200000000000001</v>
      </c>
    </row>
    <row r="12" spans="1:18" ht="79.5" customHeight="1" x14ac:dyDescent="0.25">
      <c r="A12" s="12" t="s">
        <v>35</v>
      </c>
      <c r="B12" s="28" t="s">
        <v>36</v>
      </c>
      <c r="C12" s="29"/>
      <c r="D12" s="6" t="s">
        <v>37</v>
      </c>
      <c r="E12" s="8">
        <v>58.57</v>
      </c>
      <c r="F12" s="6">
        <v>50</v>
      </c>
      <c r="G12" s="8">
        <f t="shared" ref="G12:G16" si="0">ROUNDDOWN(E12/F12,2)</f>
        <v>1.17</v>
      </c>
    </row>
    <row r="13" spans="1:18" ht="79.5" customHeight="1" x14ac:dyDescent="0.25">
      <c r="A13" s="12" t="s">
        <v>35</v>
      </c>
      <c r="B13" s="28" t="s">
        <v>38</v>
      </c>
      <c r="C13" s="29"/>
      <c r="D13" s="6" t="s">
        <v>37</v>
      </c>
      <c r="E13" s="8">
        <v>58.57</v>
      </c>
      <c r="F13" s="6">
        <v>50</v>
      </c>
      <c r="G13" s="8">
        <f t="shared" si="0"/>
        <v>1.17</v>
      </c>
    </row>
    <row r="14" spans="1:18" ht="79.5" customHeight="1" x14ac:dyDescent="0.25">
      <c r="A14" s="12" t="s">
        <v>32</v>
      </c>
      <c r="B14" s="28" t="s">
        <v>39</v>
      </c>
      <c r="C14" s="29"/>
      <c r="D14" s="6" t="s">
        <v>40</v>
      </c>
      <c r="E14" s="8">
        <v>48.17</v>
      </c>
      <c r="F14" s="6">
        <v>50</v>
      </c>
      <c r="G14" s="8">
        <f t="shared" si="0"/>
        <v>0.96</v>
      </c>
    </row>
    <row r="15" spans="1:18" ht="79.5" customHeight="1" x14ac:dyDescent="0.25">
      <c r="A15" s="12" t="s">
        <v>32</v>
      </c>
      <c r="B15" s="28" t="s">
        <v>41</v>
      </c>
      <c r="C15" s="29"/>
      <c r="D15" s="6" t="s">
        <v>42</v>
      </c>
      <c r="E15" s="8">
        <v>56</v>
      </c>
      <c r="F15" s="6">
        <v>50</v>
      </c>
      <c r="G15" s="8">
        <f t="shared" si="0"/>
        <v>1.1200000000000001</v>
      </c>
    </row>
    <row r="16" spans="1:18" ht="79.5" customHeight="1" x14ac:dyDescent="0.25">
      <c r="A16" s="12" t="s">
        <v>52</v>
      </c>
      <c r="B16" s="28" t="s">
        <v>56</v>
      </c>
      <c r="C16" s="29"/>
      <c r="D16" s="6" t="s">
        <v>43</v>
      </c>
      <c r="E16" s="8">
        <v>29.92</v>
      </c>
      <c r="F16" s="6">
        <v>50</v>
      </c>
      <c r="G16" s="8">
        <f t="shared" si="0"/>
        <v>0.59</v>
      </c>
    </row>
    <row r="17" spans="1:7" ht="79.5" customHeight="1" x14ac:dyDescent="0.25">
      <c r="A17" s="12" t="s">
        <v>51</v>
      </c>
      <c r="B17" s="28" t="s">
        <v>57</v>
      </c>
      <c r="C17" s="29"/>
      <c r="D17" s="6" t="s">
        <v>44</v>
      </c>
      <c r="E17" s="8">
        <v>38.369999999999997</v>
      </c>
      <c r="F17" s="6">
        <v>50</v>
      </c>
      <c r="G17" s="8">
        <f t="shared" ref="G17:G20" si="1">ROUNDDOWN(E17/F17,2)</f>
        <v>0.76</v>
      </c>
    </row>
    <row r="18" spans="1:7" ht="79.5" customHeight="1" x14ac:dyDescent="0.25">
      <c r="A18" s="12" t="s">
        <v>50</v>
      </c>
      <c r="B18" s="28" t="s">
        <v>58</v>
      </c>
      <c r="C18" s="29"/>
      <c r="D18" s="6" t="s">
        <v>45</v>
      </c>
      <c r="E18" s="8">
        <v>29.45</v>
      </c>
      <c r="F18" s="6">
        <v>50</v>
      </c>
      <c r="G18" s="8">
        <f t="shared" si="1"/>
        <v>0.57999999999999996</v>
      </c>
    </row>
    <row r="19" spans="1:7" ht="79.5" customHeight="1" x14ac:dyDescent="0.25">
      <c r="A19" s="12" t="s">
        <v>49</v>
      </c>
      <c r="B19" s="28" t="s">
        <v>59</v>
      </c>
      <c r="C19" s="29"/>
      <c r="D19" s="6" t="s">
        <v>46</v>
      </c>
      <c r="E19" s="8">
        <v>13.88</v>
      </c>
      <c r="F19" s="6">
        <v>50</v>
      </c>
      <c r="G19" s="8">
        <f t="shared" si="1"/>
        <v>0.27</v>
      </c>
    </row>
    <row r="20" spans="1:7" ht="89.25" customHeight="1" x14ac:dyDescent="0.25">
      <c r="A20" s="12" t="s">
        <v>48</v>
      </c>
      <c r="B20" s="28" t="s">
        <v>60</v>
      </c>
      <c r="C20" s="29"/>
      <c r="D20" s="6" t="s">
        <v>47</v>
      </c>
      <c r="E20" s="8">
        <v>12.05</v>
      </c>
      <c r="F20" s="6">
        <v>50</v>
      </c>
      <c r="G20" s="8">
        <f t="shared" si="1"/>
        <v>0.24</v>
      </c>
    </row>
    <row r="21" spans="1:7" ht="18.75" customHeight="1" x14ac:dyDescent="0.25">
      <c r="A21" s="22" t="s">
        <v>28</v>
      </c>
      <c r="B21" s="22"/>
      <c r="C21" s="22"/>
      <c r="D21" s="22"/>
      <c r="E21" s="22"/>
      <c r="F21" s="22"/>
      <c r="G21" s="10">
        <f>MIN(G11:G15)</f>
        <v>0.96</v>
      </c>
    </row>
    <row r="22" spans="1:7" ht="18.75" customHeight="1" x14ac:dyDescent="0.25">
      <c r="A22" s="22" t="s">
        <v>4</v>
      </c>
      <c r="B22" s="22"/>
      <c r="C22" s="22"/>
      <c r="D22" s="22"/>
      <c r="E22" s="22"/>
      <c r="F22" s="22"/>
      <c r="G22" s="22"/>
    </row>
    <row r="23" spans="1:7" ht="18.75" customHeight="1" x14ac:dyDescent="0.25">
      <c r="A23" s="22" t="s">
        <v>3</v>
      </c>
      <c r="B23" s="22"/>
      <c r="C23" s="22"/>
      <c r="D23" s="22"/>
      <c r="E23" s="22"/>
      <c r="F23" s="22"/>
      <c r="G23" s="22"/>
    </row>
    <row r="24" spans="1:7" s="4" customFormat="1" ht="87.75" customHeight="1" x14ac:dyDescent="0.25">
      <c r="A24" s="6" t="s">
        <v>1</v>
      </c>
      <c r="B24" s="24" t="s">
        <v>20</v>
      </c>
      <c r="C24" s="24"/>
      <c r="D24" s="24"/>
      <c r="E24" s="6" t="s">
        <v>21</v>
      </c>
      <c r="F24" s="6" t="s">
        <v>22</v>
      </c>
      <c r="G24" s="6" t="s">
        <v>0</v>
      </c>
    </row>
    <row r="25" spans="1:7" s="4" customFormat="1" ht="57" customHeight="1" x14ac:dyDescent="0.25">
      <c r="A25" s="13" t="s">
        <v>63</v>
      </c>
      <c r="B25" s="24" t="s">
        <v>53</v>
      </c>
      <c r="C25" s="24"/>
      <c r="D25" s="24"/>
      <c r="E25" s="8">
        <v>35.9</v>
      </c>
      <c r="F25" s="6">
        <v>50</v>
      </c>
      <c r="G25" s="8">
        <f>ROUNDDOWN(E25/F25,2)</f>
        <v>0.71</v>
      </c>
    </row>
    <row r="26" spans="1:7" s="4" customFormat="1" ht="57" customHeight="1" x14ac:dyDescent="0.25">
      <c r="A26" s="1" t="s">
        <v>64</v>
      </c>
      <c r="B26" s="34" t="s">
        <v>65</v>
      </c>
      <c r="C26" s="34"/>
      <c r="D26" s="34"/>
      <c r="E26" s="2">
        <v>31.09</v>
      </c>
      <c r="F26" s="3">
        <v>50</v>
      </c>
      <c r="G26" s="2">
        <f t="shared" ref="G26:G27" si="2">ROUNDDOWN(E26/F26,2)</f>
        <v>0.62</v>
      </c>
    </row>
    <row r="27" spans="1:7" s="4" customFormat="1" ht="57" customHeight="1" x14ac:dyDescent="0.25">
      <c r="A27" s="13" t="s">
        <v>63</v>
      </c>
      <c r="B27" s="24" t="s">
        <v>54</v>
      </c>
      <c r="C27" s="24"/>
      <c r="D27" s="24"/>
      <c r="E27" s="8">
        <v>42.6</v>
      </c>
      <c r="F27" s="6">
        <v>50</v>
      </c>
      <c r="G27" s="8">
        <f t="shared" si="2"/>
        <v>0.85</v>
      </c>
    </row>
    <row r="28" spans="1:7" s="4" customFormat="1" ht="22.5" customHeight="1" x14ac:dyDescent="0.25">
      <c r="A28" s="22" t="s">
        <v>27</v>
      </c>
      <c r="B28" s="22"/>
      <c r="C28" s="22"/>
      <c r="D28" s="22"/>
      <c r="E28" s="22"/>
      <c r="F28" s="22"/>
      <c r="G28" s="10">
        <f>MIN(G25:G27)</f>
        <v>0.62</v>
      </c>
    </row>
    <row r="29" spans="1:7" s="4" customFormat="1" ht="22.5" customHeight="1" x14ac:dyDescent="0.25">
      <c r="A29" s="22" t="s">
        <v>25</v>
      </c>
      <c r="B29" s="22"/>
      <c r="C29" s="22"/>
      <c r="D29" s="22"/>
      <c r="E29" s="22"/>
      <c r="F29" s="22"/>
      <c r="G29" s="22"/>
    </row>
    <row r="30" spans="1:7" s="4" customFormat="1" ht="22.5" customHeight="1" x14ac:dyDescent="0.25">
      <c r="A30" s="25" t="s">
        <v>26</v>
      </c>
      <c r="B30" s="26"/>
      <c r="C30" s="26"/>
      <c r="D30" s="26"/>
      <c r="E30" s="26"/>
      <c r="F30" s="26"/>
      <c r="G30" s="26"/>
    </row>
    <row r="31" spans="1:7" s="4" customFormat="1" ht="22.5" customHeight="1" x14ac:dyDescent="0.25">
      <c r="A31" s="22" t="s">
        <v>29</v>
      </c>
      <c r="B31" s="22"/>
      <c r="C31" s="22"/>
      <c r="D31" s="22"/>
      <c r="E31" s="22"/>
      <c r="F31" s="22"/>
      <c r="G31" s="14">
        <f>MIN(G28)</f>
        <v>0.62</v>
      </c>
    </row>
    <row r="32" spans="1:7" ht="22.15" customHeight="1" x14ac:dyDescent="0.25">
      <c r="A32" s="22" t="s">
        <v>2</v>
      </c>
      <c r="B32" s="22"/>
      <c r="C32" s="22"/>
      <c r="D32" s="22"/>
      <c r="E32" s="22"/>
      <c r="F32" s="22"/>
      <c r="G32" s="22"/>
    </row>
    <row r="33" spans="1:7" ht="39.75" customHeight="1" x14ac:dyDescent="0.25">
      <c r="A33" s="23" t="s">
        <v>30</v>
      </c>
      <c r="B33" s="23"/>
      <c r="C33" s="23"/>
      <c r="D33" s="23"/>
      <c r="E33" s="23"/>
      <c r="F33" s="23"/>
      <c r="G33" s="23"/>
    </row>
    <row r="34" spans="1:7" ht="31.15" customHeight="1" x14ac:dyDescent="0.25">
      <c r="A34" s="22" t="s">
        <v>23</v>
      </c>
      <c r="B34" s="22"/>
      <c r="C34" s="22"/>
      <c r="D34" s="22"/>
      <c r="E34" s="22"/>
      <c r="F34" s="22"/>
      <c r="G34" s="22"/>
    </row>
    <row r="35" spans="1:7" ht="57" customHeight="1" x14ac:dyDescent="0.25">
      <c r="A35" s="23" t="s">
        <v>24</v>
      </c>
      <c r="B35" s="23"/>
      <c r="C35" s="23"/>
      <c r="D35" s="23"/>
      <c r="E35" s="23"/>
      <c r="F35" s="23"/>
      <c r="G35" s="23"/>
    </row>
    <row r="36" spans="1:7" ht="59.25" customHeight="1" x14ac:dyDescent="0.25">
      <c r="A36" s="17" t="s">
        <v>62</v>
      </c>
      <c r="B36" s="18"/>
      <c r="C36" s="18"/>
      <c r="D36" s="18"/>
      <c r="E36" s="18"/>
      <c r="F36" s="18"/>
      <c r="G36" s="19"/>
    </row>
  </sheetData>
  <mergeCells count="39">
    <mergeCell ref="B26:D26"/>
    <mergeCell ref="B27:D27"/>
    <mergeCell ref="A1:G1"/>
    <mergeCell ref="A2:G2"/>
    <mergeCell ref="A3:E3"/>
    <mergeCell ref="F3:G3"/>
    <mergeCell ref="A4:E4"/>
    <mergeCell ref="F4:G4"/>
    <mergeCell ref="L8:R8"/>
    <mergeCell ref="B10:C10"/>
    <mergeCell ref="B19:C19"/>
    <mergeCell ref="A22:G22"/>
    <mergeCell ref="A23:G23"/>
    <mergeCell ref="B20:C20"/>
    <mergeCell ref="B18:C18"/>
    <mergeCell ref="B16:C16"/>
    <mergeCell ref="B17:C17"/>
    <mergeCell ref="B11:C11"/>
    <mergeCell ref="A21:F21"/>
    <mergeCell ref="B12:C12"/>
    <mergeCell ref="B13:C13"/>
    <mergeCell ref="B14:C14"/>
    <mergeCell ref="B15:C15"/>
    <mergeCell ref="A36:G36"/>
    <mergeCell ref="A5:G5"/>
    <mergeCell ref="A6:B6"/>
    <mergeCell ref="A8:G8"/>
    <mergeCell ref="A9:G9"/>
    <mergeCell ref="A7:B7"/>
    <mergeCell ref="A35:G35"/>
    <mergeCell ref="A34:G34"/>
    <mergeCell ref="A32:G32"/>
    <mergeCell ref="A33:G33"/>
    <mergeCell ref="B24:D24"/>
    <mergeCell ref="A29:G29"/>
    <mergeCell ref="A30:G30"/>
    <mergeCell ref="A31:F31"/>
    <mergeCell ref="A28:F28"/>
    <mergeCell ref="B25:D25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K6kfqhsnPjwogoIjbf22sPYE933IAaC4aSbGzI3YiCk=</DigestValue>
    </Reference>
    <Reference Type="http://www.w3.org/2000/09/xmldsig#Object" URI="#idOfficeObject">
      <DigestMethod Algorithm="urn:ietf:params:xml:ns:cpxmlsec:algorithms:gostr34112012-256"/>
      <DigestValue>Rd7D+cjh1OgPfxdOHrguA1UBhSSNcv6Li8grYqZNS5E=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uF+jdcPoEWm0LI7YT/a7jFZwI13ASwMbrSwudb2edz8=</DigestValue>
    </Reference>
  </SignedInfo>
  <SignatureValue>SQzCpViyifEyQU4AeUmeMNR8BfQu7TOddfPsCoaVozOGLcVRxHB20Z/6DbNEYGG0
04elChpSTFpFc/IQ9hTJ6g==</SignatureValue>
  <KeyInfo>
    <X509Data>
      <X509Certificate>MIIJATCCCK6gAwIBAgIRAL6hExHt8sgfCIormGtpsSMwCgYIKoUDBwEBAwIwggFX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gdGB0LjQuDEuMCwGA1UEAwwl0JrQsNC30L3QsNGH0LXQudGB0YLQstC+INCg0L7R
gdGB0LjQuDAeFw0yMzA2MTUxMDIxMDBaFw0yNDA5MDcxMDIxMDBaMIICHTELMAkG
A1UEBhMCUlUxMDAuBgNVBAgMJ9Ch0LLQtdGA0LTQu9C+0LLRgdC60LDRjyDQvtCx
0LvQsNGB0YLRjDElMCMGA1UEBwwc0LMuINCV0LrQsNGC0LXRgNC40L3QsdGD0YDQ
szF3MHUGA1UEDAxu0JfQsNC80LXRgdGC0LjRgtC10LvRjCDQnNC40L3QuNGB0YLR
gNCwINC30LTRgNCw0LLQvtC+0YXRgNCw0L3QtdC90LjRjyDQodCy0LXRgNC00LvQ
vtCy0YHQutC+0Lkg0L7QsdC70LDRgdGC0LgxaDBmBgNVBAoMX9Cc0JjQndCY0KHQ
otCV0KDQodCi0JLQniDQl9CU0KDQkNCS0J7QntCl0KDQkNCd0JXQndCY0K8g0KHQ
ktCV0KDQlNCb0J7QktCh0JrQntCZINCe0JHQm9CQ0KHQotCYMRYwFAYFKoUDZAMS
CzAxNTkyODA4OTYzMRowGAYIKoUDA4EDAQESDDY2NjIwMjk2MDExMTEiMCAGCSqG
SIb3DQEJARYTZS5jaGFkb3ZhQGVnb3Y2Ni5ydTEqMCgGA1UEKgwh0JXQu9C10L3Q
sCDQkNC90LDRgtC+0LvRjNC10LLQvdCwMRUwEwYDVQQEDAzQp9Cw0LTQvtCy0LAx
NzA1BgNVBAMMLtCn0LDQtNC+0LLQsCDQldC70LXQvdCwINCQ0L3QsNGC0L7Qu9GM
0LXQstC90LAwZjAfBggqhQMHAQEBATATBgcqhQMCAiQABggqhQMHAQECAgNDAARA
HWgrWZitvQ/FzwU/l+MvQR6G2Lcl7UAHQfzocXT1tOB6slXUiTQZVS4M7X6FGbvA
laFx886DFfQDb0w2ibXTdaOCBIIwggR+MA4GA1UdDwEB/wQEAwID+DATBgNVHSUE
DDAKBggrBgEFBQcDAjATBgNVHSAEDDAKMAgGBiqFA2RxATAMBgUqhQNkcgQDAgEB
MCwGBSqFA2RvBCMMIdCa0YDQuNC/0YLQvtCf0YDQviBDU1AgKDQuMC45OTYzKTCC
AYkGBSqFA2RwBIIBfjCCAXoMgYfQn9GA0L7Qs9GA0LDQvNC80L3Qvi3QsNC/0L/Q
sNGA0LDRgtC90YvQuSDQutC+0LzQv9C70LXQutGBIFZpUE5ldCBQS0kgU2Vydmlj
ZSAo0L3QsCDQsNC/0L/QsNGA0LDRgtC90L7QuSDQv9C70LDRgtGE0L7RgNC80LUg
SFNNIDIwMDBRMikMaNCf0YDQvtCz0YDQsNC80LzQvdC+LdCw0L/Qv9Cw0YDQsNGC
0L3Ri9C5INC60L7QvNC/0LvQtdC60YEgwqvQrtC90LjRgdC10YDRgi3Qk9Ce0KHQ
osK7LiDQktC10YDRgdC40Y8gNC4wDE7QodC10YDRgtC40YTQuNC60LDRgiDRgdC+
0L7RgtCy0LXRgtGB0YLQstC40Y8g4oSW0KHQpC8xMjQtMzc0MyDQvtGCIDA0LjA5
LjIwMTkMNNCX0LDQutC70Y7Rh9C10L3QuNC1IOKEliAxNDkvNy82LzQ1MiDQvtGC
IDMwLjEyLjIwMjEwZgYDVR0fBF8wXTAuoCygKoYoaHR0cDovL2NybC5yb3NrYXpu
YS5ydS9jcmwvdWNma18yMDIzLmNybDAroCmgJ4YlaHR0cDovL2NybC5may5sb2Nh
bC9jcmwvdWNma18yMDIzLmNybDB3BggrBgEFBQcBAQRrMGkwNAYIKwYBBQUHMAKG
KGh0dHA6Ly9jcmwucm9za2F6bmEucnUvY3JsL3VjZmtfMjAyMy5jcnQwMQYIKwYB
BQUHMAKGJWh0dHA6Ly9jcmwuZmsubG9jYWwvY3JsL3VjZmtfMjAyMy5jcnQwHQYD
VR0OBBYEFFb9VNMQ3C7v5ZkTcHpFphepGtCNMIIBdwYDVR0jBIIBbjCCAWqAFKcL
lShvn+RLilGAsoUfiUr85/CcoYIBQ6SCAT8wggE7MSEwHwYJKoZIhvcNAQkBFhJk
aXRAZGlnaXRhbC5nb3YucnUxCzAJBgNVBAYTAlJVMRgwFgYDVQQIDA83NyDQnNC+
0YHQutCy0LAxGTAXBgNVBAcMENCzLiDQnNC+0YHQutCy0LAxUzBRBgNVBAkMStCf
0YDQtdGB0L3QtdC90YHQutCw0Y8g0L3QsNCx0LXRgNC10LbQvdCw0Y8sINC00L7Q
vCAxMCwg0YHRgtGA0L7QtdC90LjQtSAyMSYwJAYDVQQKDB3QnNC40L3RhtC40YTR
gNGLINCg0L7RgdGB0LjQuDEYMBYGBSqFA2QBEg0xMDQ3NzAyMDI2NzAxMRUwEwYF
KoUDZAQSCjc3MTA0NzQzNzUxJjAkBgNVBAMMHdCc0LjQvdGG0LjRhNGA0Ysg0KDQ
vtGB0YHQuNC4ggsA8KniiQAAAAAHnjAKBggqhQMHAQEDAgNBAOcFyTcw4SWacKcw
uQUlN6MNRTJ8v2Glnk69Tr24VmMCuVuLt3d+zAr010ZLvZh99wrPWhWe0tE5ZZgd
79962UQ=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y4c87sqeMZsvYsBWceja9kh1xXA=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lYiNXuilqYsd7u8F/BSinpWqMGc=</DigestValue>
      </Reference>
      <Reference URI="/xl/sharedStrings.xml?ContentType=application/vnd.openxmlformats-officedocument.spreadsheetml.sharedStrings+xml">
        <DigestMethod Algorithm="http://www.w3.org/2000/09/xmldsig#sha1"/>
        <DigestValue>5BGjuinMGEN+eUf5Guss04Uw/gc=</DigestValue>
      </Reference>
      <Reference URI="/xl/styles.xml?ContentType=application/vnd.openxmlformats-officedocument.spreadsheetml.styles+xml">
        <DigestMethod Algorithm="http://www.w3.org/2000/09/xmldsig#sha1"/>
        <DigestValue>j3Tm/p1njkTxaJaCccIrO81sma0=</DigestValue>
      </Reference>
      <Reference URI="/xl/theme/theme1.xml?ContentType=application/vnd.openxmlformats-officedocument.theme+xml">
        <DigestMethod Algorithm="http://www.w3.org/2000/09/xmldsig#sha1"/>
        <DigestValue>m1I+73oreNSYYB8rqrx0JPBKZds=</DigestValue>
      </Reference>
      <Reference URI="/xl/workbook.xml?ContentType=application/vnd.openxmlformats-officedocument.spreadsheetml.sheet.main+xml">
        <DigestMethod Algorithm="http://www.w3.org/2000/09/xmldsig#sha1"/>
        <DigestValue>7sF/TXVZHiZqPo/WamBnuhStfQc=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BjniIP4qiSY5N8b4g/Zq89mtgo4=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2024-05-16T11:12:39Z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2024-05-16T11:12:39Z</xd:SigningTime>
          <xd:SigningCertificate>
            <xd:Cert>
              <xd:CertDigest>
                <DigestMethod Algorithm="http://www.w3.org/2000/09/xmldsig#sha1"/>
                <DigestValue>OxXW4TNFSypgjBXwfqM4CXFtAFc=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OID.1.2.643.100.4=7710568760, S=77 Москва, E=uc_fk@roskazna.ru</X509IssuerName>
                <X509SerialNumber>253389665779660807645915059445108945187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2024-05-16T11:12:06Z</cp:lastPrinted>
  <dcterms:created xsi:type="dcterms:W3CDTF">2018-04-09T06:40:37Z</dcterms:created>
  <dcterms:modified xsi:type="dcterms:W3CDTF">2024-05-16T11:12:36Z</dcterms:modified>
</cp:coreProperties>
</file>