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12975"/>
  </bookViews>
  <sheets>
    <sheet name="Окончательный расчёт" sheetId="2" r:id="rId1"/>
    <sheet name="Анализ рынка" sheetId="3" r:id="rId2"/>
    <sheet name="Реестр пред. отп. цен на ЖНВЛП" sheetId="4" r:id="rId3"/>
    <sheet name="Метод ср.взвеш. цены" sheetId="5" r:id="rId4"/>
    <sheet name="Метод референтных цен" sheetId="6" r:id="rId5"/>
  </sheets>
  <calcPr calcId="145621"/>
</workbook>
</file>

<file path=xl/calcChain.xml><?xml version="1.0" encoding="utf-8"?>
<calcChain xmlns="http://schemas.openxmlformats.org/spreadsheetml/2006/main">
  <c r="AA67" i="2" l="1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S48" i="2" l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U47" i="2"/>
  <c r="T46" i="2"/>
  <c r="V44" i="2"/>
  <c r="U43" i="2"/>
  <c r="T42" i="2"/>
  <c r="U39" i="2"/>
  <c r="T38" i="2"/>
  <c r="U35" i="2"/>
  <c r="V34" i="2"/>
  <c r="U34" i="2"/>
  <c r="T34" i="2"/>
  <c r="T33" i="2"/>
  <c r="V32" i="2"/>
  <c r="U31" i="2"/>
  <c r="U30" i="2"/>
  <c r="T30" i="2"/>
  <c r="R46" i="2"/>
  <c r="R42" i="2"/>
  <c r="R38" i="2"/>
  <c r="R34" i="2"/>
  <c r="R30" i="2"/>
  <c r="M179" i="3"/>
  <c r="M178" i="3"/>
  <c r="M177" i="3"/>
  <c r="M176" i="3"/>
  <c r="M180" i="3" s="1"/>
  <c r="Q48" i="2" s="1"/>
  <c r="Z48" i="2" s="1"/>
  <c r="AA48" i="2" s="1"/>
  <c r="M169" i="3"/>
  <c r="Q47" i="2" s="1"/>
  <c r="Z47" i="2" s="1"/>
  <c r="AA47" i="2" s="1"/>
  <c r="M167" i="3"/>
  <c r="M168" i="3" s="1"/>
  <c r="M166" i="3"/>
  <c r="M165" i="3"/>
  <c r="M156" i="3"/>
  <c r="M157" i="3" s="1"/>
  <c r="M155" i="3"/>
  <c r="M154" i="3"/>
  <c r="M158" i="3" s="1"/>
  <c r="Q46" i="2" s="1"/>
  <c r="M146" i="3"/>
  <c r="M145" i="3"/>
  <c r="M144" i="3"/>
  <c r="M143" i="3"/>
  <c r="M147" i="3" s="1"/>
  <c r="Q45" i="2" s="1"/>
  <c r="M137" i="3"/>
  <c r="M136" i="3"/>
  <c r="M135" i="3"/>
  <c r="M134" i="3"/>
  <c r="M138" i="3" s="1"/>
  <c r="Q44" i="2" s="1"/>
  <c r="Z44" i="2" s="1"/>
  <c r="AA44" i="2" s="1"/>
  <c r="M128" i="3"/>
  <c r="M127" i="3"/>
  <c r="M126" i="3"/>
  <c r="M125" i="3"/>
  <c r="M129" i="3" s="1"/>
  <c r="Q43" i="2" s="1"/>
  <c r="Z43" i="2" s="1"/>
  <c r="AA43" i="2" s="1"/>
  <c r="M119" i="3"/>
  <c r="M118" i="3"/>
  <c r="M117" i="3"/>
  <c r="M116" i="3"/>
  <c r="M120" i="3" s="1"/>
  <c r="Q42" i="2" s="1"/>
  <c r="M110" i="3"/>
  <c r="M109" i="3"/>
  <c r="M108" i="3"/>
  <c r="M107" i="3"/>
  <c r="M111" i="3" s="1"/>
  <c r="Q41" i="2" s="1"/>
  <c r="M101" i="3"/>
  <c r="M100" i="3"/>
  <c r="M99" i="3"/>
  <c r="M98" i="3"/>
  <c r="M102" i="3" s="1"/>
  <c r="Q40" i="2" s="1"/>
  <c r="Z40" i="2" s="1"/>
  <c r="AA40" i="2" s="1"/>
  <c r="M92" i="3"/>
  <c r="M91" i="3"/>
  <c r="M90" i="3"/>
  <c r="M89" i="3"/>
  <c r="M93" i="3" s="1"/>
  <c r="Q39" i="2" s="1"/>
  <c r="Z39" i="2" s="1"/>
  <c r="AA39" i="2" s="1"/>
  <c r="M83" i="3"/>
  <c r="M82" i="3"/>
  <c r="M81" i="3"/>
  <c r="M80" i="3"/>
  <c r="M84" i="3" s="1"/>
  <c r="Q38" i="2" s="1"/>
  <c r="M74" i="3"/>
  <c r="M73" i="3"/>
  <c r="M72" i="3"/>
  <c r="M71" i="3"/>
  <c r="M75" i="3" s="1"/>
  <c r="Q37" i="2" s="1"/>
  <c r="M65" i="3"/>
  <c r="M64" i="3"/>
  <c r="M63" i="3"/>
  <c r="M62" i="3"/>
  <c r="M66" i="3" s="1"/>
  <c r="Q36" i="2" s="1"/>
  <c r="Z36" i="2" s="1"/>
  <c r="AA36" i="2" s="1"/>
  <c r="M56" i="3"/>
  <c r="M55" i="3"/>
  <c r="M54" i="3"/>
  <c r="M53" i="3"/>
  <c r="M57" i="3" s="1"/>
  <c r="Q35" i="2" s="1"/>
  <c r="Z35" i="2" s="1"/>
  <c r="AA35" i="2" s="1"/>
  <c r="M47" i="3"/>
  <c r="M46" i="3"/>
  <c r="M45" i="3"/>
  <c r="M44" i="3"/>
  <c r="M48" i="3" s="1"/>
  <c r="Q34" i="2" s="1"/>
  <c r="M38" i="3"/>
  <c r="M37" i="3"/>
  <c r="M36" i="3"/>
  <c r="M35" i="3"/>
  <c r="M39" i="3" s="1"/>
  <c r="Q33" i="2" s="1"/>
  <c r="M29" i="3"/>
  <c r="M28" i="3"/>
  <c r="M27" i="3"/>
  <c r="M26" i="3"/>
  <c r="M30" i="3" s="1"/>
  <c r="Q32" i="2" s="1"/>
  <c r="Z32" i="2" s="1"/>
  <c r="AA32" i="2" s="1"/>
  <c r="M20" i="3"/>
  <c r="M19" i="3"/>
  <c r="M18" i="3"/>
  <c r="M17" i="3"/>
  <c r="M21" i="3" s="1"/>
  <c r="Q31" i="2" s="1"/>
  <c r="Z31" i="2" s="1"/>
  <c r="AA31" i="2" s="1"/>
  <c r="M11" i="3"/>
  <c r="M10" i="3"/>
  <c r="M9" i="3"/>
  <c r="M8" i="3"/>
  <c r="M12" i="3" s="1"/>
  <c r="Q30" i="2" s="1"/>
  <c r="N286" i="4"/>
  <c r="R48" i="2" s="1"/>
  <c r="N285" i="4"/>
  <c r="N278" i="4"/>
  <c r="R47" i="2" s="1"/>
  <c r="N277" i="4"/>
  <c r="N270" i="4"/>
  <c r="N269" i="4"/>
  <c r="N262" i="4"/>
  <c r="R45" i="2" s="1"/>
  <c r="N261" i="4"/>
  <c r="N250" i="4"/>
  <c r="R44" i="2" s="1"/>
  <c r="N249" i="4"/>
  <c r="N222" i="4"/>
  <c r="R43" i="2" s="1"/>
  <c r="N221" i="4"/>
  <c r="N214" i="4"/>
  <c r="N213" i="4"/>
  <c r="N198" i="4"/>
  <c r="R41" i="2" s="1"/>
  <c r="N197" i="4"/>
  <c r="N189" i="4"/>
  <c r="R40" i="2" s="1"/>
  <c r="N188" i="4"/>
  <c r="N180" i="4"/>
  <c r="R39" i="2" s="1"/>
  <c r="N179" i="4"/>
  <c r="N165" i="4"/>
  <c r="N164" i="4"/>
  <c r="N150" i="4"/>
  <c r="R37" i="2" s="1"/>
  <c r="N149" i="4"/>
  <c r="N141" i="4"/>
  <c r="R36" i="2" s="1"/>
  <c r="N140" i="4"/>
  <c r="N122" i="4"/>
  <c r="R35" i="2" s="1"/>
  <c r="N121" i="4"/>
  <c r="N102" i="4"/>
  <c r="N101" i="4"/>
  <c r="N91" i="4"/>
  <c r="R33" i="2" s="1"/>
  <c r="N90" i="4"/>
  <c r="N78" i="4"/>
  <c r="R32" i="2" s="1"/>
  <c r="N77" i="4"/>
  <c r="N24" i="4"/>
  <c r="R31" i="2" s="1"/>
  <c r="N23" i="4"/>
  <c r="N15" i="4"/>
  <c r="N14" i="4"/>
  <c r="AO156" i="6"/>
  <c r="V48" i="2" s="1"/>
  <c r="AN156" i="6"/>
  <c r="U48" i="2" s="1"/>
  <c r="AL156" i="6"/>
  <c r="AM156" i="6" s="1"/>
  <c r="AK156" i="6"/>
  <c r="T48" i="2" s="1"/>
  <c r="AN148" i="6"/>
  <c r="AL148" i="6"/>
  <c r="AK148" i="6"/>
  <c r="T47" i="2" s="1"/>
  <c r="AO140" i="6"/>
  <c r="V46" i="2" s="1"/>
  <c r="AN140" i="6"/>
  <c r="U46" i="2" s="1"/>
  <c r="AM140" i="6"/>
  <c r="AL140" i="6"/>
  <c r="AK140" i="6"/>
  <c r="AO132" i="6"/>
  <c r="V45" i="2" s="1"/>
  <c r="AN132" i="6"/>
  <c r="U45" i="2" s="1"/>
  <c r="AL132" i="6"/>
  <c r="AM132" i="6" s="1"/>
  <c r="AK132" i="6"/>
  <c r="T45" i="2" s="1"/>
  <c r="AO124" i="6"/>
  <c r="AN124" i="6"/>
  <c r="U44" i="2" s="1"/>
  <c r="AL124" i="6"/>
  <c r="AM124" i="6" s="1"/>
  <c r="AK124" i="6"/>
  <c r="T44" i="2" s="1"/>
  <c r="AN116" i="6"/>
  <c r="AL116" i="6"/>
  <c r="AK116" i="6"/>
  <c r="T43" i="2" s="1"/>
  <c r="AO108" i="6"/>
  <c r="V42" i="2" s="1"/>
  <c r="AN108" i="6"/>
  <c r="U42" i="2" s="1"/>
  <c r="AM108" i="6"/>
  <c r="AL108" i="6"/>
  <c r="AK108" i="6"/>
  <c r="AO100" i="6"/>
  <c r="V41" i="2" s="1"/>
  <c r="AN100" i="6"/>
  <c r="U41" i="2" s="1"/>
  <c r="AL100" i="6"/>
  <c r="AM100" i="6" s="1"/>
  <c r="AK100" i="6"/>
  <c r="T41" i="2" s="1"/>
  <c r="AO92" i="6"/>
  <c r="V40" i="2" s="1"/>
  <c r="AN92" i="6"/>
  <c r="U40" i="2" s="1"/>
  <c r="AL92" i="6"/>
  <c r="AM92" i="6" s="1"/>
  <c r="AK92" i="6"/>
  <c r="T40" i="2" s="1"/>
  <c r="AN84" i="6"/>
  <c r="AL84" i="6"/>
  <c r="AK84" i="6"/>
  <c r="T39" i="2" s="1"/>
  <c r="AO76" i="6"/>
  <c r="V38" i="2" s="1"/>
  <c r="AN76" i="6"/>
  <c r="U38" i="2" s="1"/>
  <c r="AM76" i="6"/>
  <c r="AL76" i="6"/>
  <c r="AK76" i="6"/>
  <c r="AO67" i="6"/>
  <c r="V37" i="2" s="1"/>
  <c r="AN67" i="6"/>
  <c r="U37" i="2" s="1"/>
  <c r="AL67" i="6"/>
  <c r="AM67" i="6" s="1"/>
  <c r="AK67" i="6"/>
  <c r="T37" i="2" s="1"/>
  <c r="AO59" i="6"/>
  <c r="V36" i="2" s="1"/>
  <c r="AN59" i="6"/>
  <c r="U36" i="2" s="1"/>
  <c r="AL59" i="6"/>
  <c r="AM59" i="6" s="1"/>
  <c r="AK59" i="6"/>
  <c r="T36" i="2" s="1"/>
  <c r="AN51" i="6"/>
  <c r="AL51" i="6"/>
  <c r="AK51" i="6"/>
  <c r="T35" i="2" s="1"/>
  <c r="AO34" i="6"/>
  <c r="V33" i="2" s="1"/>
  <c r="AN34" i="6"/>
  <c r="U33" i="2" s="1"/>
  <c r="AM34" i="6"/>
  <c r="AL34" i="6"/>
  <c r="AK34" i="6"/>
  <c r="AO25" i="6"/>
  <c r="AN25" i="6"/>
  <c r="U32" i="2" s="1"/>
  <c r="AL25" i="6"/>
  <c r="AM25" i="6" s="1"/>
  <c r="AK25" i="6"/>
  <c r="T32" i="2" s="1"/>
  <c r="AO17" i="6"/>
  <c r="V31" i="2" s="1"/>
  <c r="AN17" i="6"/>
  <c r="AL17" i="6"/>
  <c r="AM17" i="6" s="1"/>
  <c r="AK17" i="6"/>
  <c r="T31" i="2" s="1"/>
  <c r="AN9" i="6"/>
  <c r="AL9" i="6"/>
  <c r="AK9" i="6"/>
  <c r="Z46" i="2"/>
  <c r="AA46" i="2" s="1"/>
  <c r="Z38" i="2"/>
  <c r="AA38" i="2" s="1"/>
  <c r="Z30" i="2"/>
  <c r="AA30" i="2" s="1"/>
  <c r="Z37" i="2" l="1"/>
  <c r="AA37" i="2" s="1"/>
  <c r="Z41" i="2"/>
  <c r="AA41" i="2" s="1"/>
  <c r="Z42" i="2"/>
  <c r="AA42" i="2" s="1"/>
  <c r="AO9" i="6"/>
  <c r="V30" i="2" s="1"/>
  <c r="AM9" i="6"/>
  <c r="AO51" i="6"/>
  <c r="V35" i="2" s="1"/>
  <c r="AM51" i="6"/>
  <c r="AO84" i="6"/>
  <c r="V39" i="2" s="1"/>
  <c r="AM84" i="6"/>
  <c r="AO116" i="6"/>
  <c r="V43" i="2" s="1"/>
  <c r="AM116" i="6"/>
  <c r="AO148" i="6"/>
  <c r="V47" i="2" s="1"/>
  <c r="AM148" i="6"/>
  <c r="Z45" i="2"/>
  <c r="AA45" i="2" s="1"/>
  <c r="Z33" i="2"/>
  <c r="AA33" i="2" s="1"/>
  <c r="AA68" i="2" s="1"/>
  <c r="Z34" i="2"/>
  <c r="AA34" i="2" s="1"/>
</calcChain>
</file>

<file path=xl/sharedStrings.xml><?xml version="1.0" encoding="utf-8"?>
<sst xmlns="http://schemas.openxmlformats.org/spreadsheetml/2006/main" count="4959" uniqueCount="936">
  <si>
    <t>Сформировано в системе СТАР - универсальном сервисе для работы с закупками РФ</t>
  </si>
  <si>
    <t>Обоснование начальной (максимальной) цены контракта на поставку лекарственных средств</t>
  </si>
  <si>
    <t>Наименование организации:</t>
  </si>
  <si>
    <t>Наименование пользователя:</t>
  </si>
  <si>
    <t>ГБУЗ СО "КАЧКАНАРСКАЯ ЦГБ" ИНН:6615001031 КПП:668101001</t>
  </si>
  <si>
    <t xml:space="preserve">Используемый метод определения НМЦК: </t>
  </si>
  <si>
    <t>в соответствии с приказом Министерства здравоохранения РФ №871н от 26.10.2017 г.</t>
  </si>
  <si>
    <t>Используемый способ округления:</t>
  </si>
  <si>
    <t>округление по правилам арифметики с точностью до копейки</t>
  </si>
  <si>
    <t xml:space="preserve">Дата выполнения расчёта: </t>
  </si>
  <si>
    <t>06.11.2019 10:24</t>
  </si>
  <si>
    <t xml:space="preserve">Объект закупки (предмет контракта): </t>
  </si>
  <si>
    <t>Начальная (максимальная) цена контракта (далее - НМЦК) определена Приказом Минздрава России от 26.10.2017 №871н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при осуществлении закупок лекарственных препаратов для медицинского применения" (далее - Порядок).</t>
  </si>
  <si>
    <t>Расчет цены единицы лекарственного препарата:</t>
  </si>
  <si>
    <t>А) Цена единицы лекарственного препарата в соответствии с подпунктом а пункта 3 Порядка.</t>
  </si>
  <si>
    <t>Цену единицы планируемого к закупке лекарственного препарата определяют без учета НДС и оптовой надбавки:_x000D_
 - методом сопоставимых рыночных цен (производится в соответствии со ст.22 Закона № 44-ФЗ, применяется в случае закупки лекарственных препаратов, не входящих в перечень ЖНВЛП)_x000D_
 - тарифным методом (применяется в случае закупки лекарственных препаратов, входящих в перечень ЖНВЛП)</t>
  </si>
  <si>
    <t>Б) Цена единицы лекарственного препарата в соответствии с подпунктом б пункта 3 Порядка.</t>
  </si>
  <si>
    <t>Заказчиком осуществляется расчет средневзвешенной цены на основе контрактов (договоров) на поставку планируемого лекарственного препарата, на основании всех исполненных заказчиком государственных (муниципальных) контрактов или договоров на поставку планируемого к закупке лекарственного препарата с учетом эквивалентных лекарственных форм и дозировок за 12 месяцев, предшествующих месяцу расчета , без учета НДС и оптовой надбавки.</t>
  </si>
  <si>
    <t>В) Цена единицы лекарственного препарата в соответствии с подпунктом в пункта 3 Порядка.</t>
  </si>
  <si>
    <t>Используется цена, которая рассчитывается автоматически в единой государственной информационной системе в сфере здравоохранения (далее - референтная цена) в соответствии с пунктом 4 Порядка, сведения о которой предоставляются в единую информационную систему в сфере закупок посредством информационного взаимодействия между указанными системами.</t>
  </si>
  <si>
    <t xml:space="preserve">Расчет НМЦК осуществляется по формуле: </t>
  </si>
  <si>
    <t>где: n - количество поставляемых лекарственных препаратов;_x000D_
Цi - цена единицы планируемого к закупке i-го лекарственного препарата с учетом налога на добавленную стоимость (далее - НДС) и оптовой надбавки***_x000D_
Vi - объем поставки i-го лекарственного препарата</t>
  </si>
  <si>
    <t>№</t>
  </si>
  <si>
    <t>Заказчик</t>
  </si>
  <si>
    <t>Объект закупки - МНН</t>
  </si>
  <si>
    <t>Ссылка на карточку КТРУ</t>
  </si>
  <si>
    <t>Примечание</t>
  </si>
  <si>
    <t>В реестре ЖНВЛП?</t>
  </si>
  <si>
    <t>В реестре нарк. препаратов?</t>
  </si>
  <si>
    <t>Форма выпуска</t>
  </si>
  <si>
    <t>Дозировка / Кол-во акт вещества</t>
  </si>
  <si>
    <t>Ед изм ОКЕИ - наим-е</t>
  </si>
  <si>
    <t>Ед изм КТРУ - наим-е</t>
  </si>
  <si>
    <t>Ед изм ЕСКЛП - наим-е</t>
  </si>
  <si>
    <t>Ед изм для рассчета</t>
  </si>
  <si>
    <t>Цена за единицу измерения, руб</t>
  </si>
  <si>
    <t>Цена, рассчитанная в соответствии с п.7 Порядка*</t>
  </si>
  <si>
    <t>Цена, рассчитанная в соответствии с п.8 Порядка**</t>
  </si>
  <si>
    <t>Min цена за единицу измерения, руб</t>
  </si>
  <si>
    <t>Оптовая надбавка, %</t>
  </si>
  <si>
    <t>НДС, %</t>
  </si>
  <si>
    <t>Цена единицы планируемого к закупке лекарственного препарата с учетом НДС и оптовой надбавки (руб.)***</t>
  </si>
  <si>
    <t>НМЦ, руб</t>
  </si>
  <si>
    <t>Наименование</t>
  </si>
  <si>
    <t>ИНН</t>
  </si>
  <si>
    <t>КПП</t>
  </si>
  <si>
    <t>Кол-во</t>
  </si>
  <si>
    <t>Наим-е</t>
  </si>
  <si>
    <t>Анализ рынка</t>
  </si>
  <si>
    <t>Тарифный метод</t>
  </si>
  <si>
    <t>Метод ср.взвеш. цены</t>
  </si>
  <si>
    <t>Метод референтных цен</t>
  </si>
  <si>
    <t>ГОСУДАРСТВЕННОЕ БЮДЖЕТНОЕ УЧРЕЖДЕНИЕ ЗДРАВООХРАНЕНИЯ СВЕРДЛОВСКОЙ ОБЛАСТИ "КАЧКАНАРСКАЯ ЦЕНТРАЛЬНАЯ ГОРОДСКАЯ БОЛЬНИЦА"</t>
  </si>
  <si>
    <t>6615001031</t>
  </si>
  <si>
    <t>668101001</t>
  </si>
  <si>
    <t>амитриптилин</t>
  </si>
  <si>
    <t>21.20.10.236-000013-1-00005-0000000000000</t>
  </si>
  <si>
    <t>Да</t>
  </si>
  <si>
    <t>Нет</t>
  </si>
  <si>
    <t>таблетки</t>
  </si>
  <si>
    <t xml:space="preserve">25,0мг </t>
  </si>
  <si>
    <t>шт.</t>
  </si>
  <si>
    <t>ШТ</t>
  </si>
  <si>
    <t>шт</t>
  </si>
  <si>
    <t>7000</t>
  </si>
  <si>
    <t>21.20.10.236-000013-1-00008-0000000000000</t>
  </si>
  <si>
    <t>раствор для внутривенного и внутримышечного введения</t>
  </si>
  <si>
    <t xml:space="preserve">10,0мг/мл </t>
  </si>
  <si>
    <t>мл</t>
  </si>
  <si>
    <t>МЛ</t>
  </si>
  <si>
    <t>см[3*];^мл</t>
  </si>
  <si>
    <t>700</t>
  </si>
  <si>
    <t>бетагистин</t>
  </si>
  <si>
    <t>21.20.10.239-000043-1-00001-0000000000000</t>
  </si>
  <si>
    <t xml:space="preserve">24,0мг </t>
  </si>
  <si>
    <t>1800</t>
  </si>
  <si>
    <t>бромдигидрохлорфенил бензодиазепин</t>
  </si>
  <si>
    <t xml:space="preserve">1,0мг. </t>
  </si>
  <si>
    <t>8000</t>
  </si>
  <si>
    <t xml:space="preserve">1,0мг/мл </t>
  </si>
  <si>
    <t>1000</t>
  </si>
  <si>
    <t>бупивакаин</t>
  </si>
  <si>
    <t>21.20.10.231-000009-1-00001-0000000000000</t>
  </si>
  <si>
    <t>раствор для инъекций</t>
  </si>
  <si>
    <t xml:space="preserve">5,0мг/мл </t>
  </si>
  <si>
    <t>400</t>
  </si>
  <si>
    <t>вальпроевая кислота</t>
  </si>
  <si>
    <t>21.20.10.233-000001-1-00050-0000000000000</t>
  </si>
  <si>
    <t>таблетки с пролонгированным высвобождением покрытые пленочной оболочкой</t>
  </si>
  <si>
    <t xml:space="preserve">300,0мг </t>
  </si>
  <si>
    <t>750</t>
  </si>
  <si>
    <t>21.20.10.233-000001-1-00007-0000000000000</t>
  </si>
  <si>
    <t>таблетки пролонгированного действия покрытые оболочкой</t>
  </si>
  <si>
    <t xml:space="preserve">500,0мг </t>
  </si>
  <si>
    <t>1200</t>
  </si>
  <si>
    <t>галоперидол</t>
  </si>
  <si>
    <t>21.20.10.235-000015-1-00005-0000000000000</t>
  </si>
  <si>
    <t>1400</t>
  </si>
  <si>
    <t>21.20.10.235-000015-1-00002-0000000000000</t>
  </si>
  <si>
    <t xml:space="preserve">5,0мг </t>
  </si>
  <si>
    <t>5000</t>
  </si>
  <si>
    <t>21.20.10.235-000015-1-00007-0000000000000</t>
  </si>
  <si>
    <t>раствор для внутримышечного введения [масляный]</t>
  </si>
  <si>
    <t xml:space="preserve">50,0мг/мл </t>
  </si>
  <si>
    <t>20</t>
  </si>
  <si>
    <t>галотан</t>
  </si>
  <si>
    <t>21.20.10.231-000023-1-00001-0000000000000</t>
  </si>
  <si>
    <t>жидкость для ингаляций</t>
  </si>
  <si>
    <t xml:space="preserve"> 50,0мл</t>
  </si>
  <si>
    <t>100</t>
  </si>
  <si>
    <t>глицин</t>
  </si>
  <si>
    <t>21.20.10.236-000046-1-00001-0000000000000</t>
  </si>
  <si>
    <t>таблетки подъязычные</t>
  </si>
  <si>
    <t xml:space="preserve">100,0мг </t>
  </si>
  <si>
    <t>6750</t>
  </si>
  <si>
    <t>дроперидол</t>
  </si>
  <si>
    <t>21.20.10.231-000022-1-00002-0000000000000</t>
  </si>
  <si>
    <t>2,5мг/мл 5,0мл</t>
  </si>
  <si>
    <t>1500</t>
  </si>
  <si>
    <t>карбамазепин</t>
  </si>
  <si>
    <t>21.20.10.233-000007-1-00001-0000000000000</t>
  </si>
  <si>
    <t xml:space="preserve">200,0мг </t>
  </si>
  <si>
    <t>8500</t>
  </si>
  <si>
    <t>леводопа+[карбидопа]</t>
  </si>
  <si>
    <t xml:space="preserve">250,0мг + 25 мг </t>
  </si>
  <si>
    <t>800</t>
  </si>
  <si>
    <t>клозапин</t>
  </si>
  <si>
    <t>21.20.10.235-000029-1-00002-0000000000000</t>
  </si>
  <si>
    <t>500</t>
  </si>
  <si>
    <t>21.20.10.235-000029-1-00001-0000000000000</t>
  </si>
  <si>
    <t>метамизол натрия</t>
  </si>
  <si>
    <t>21.20.10.232-000011-1-00001-0000000000000</t>
  </si>
  <si>
    <t xml:space="preserve">500,0мг/мл </t>
  </si>
  <si>
    <t>900</t>
  </si>
  <si>
    <t>Начальная максимальная цена контракта, руб</t>
  </si>
  <si>
    <t xml:space="preserve">В случае, если на участие в закупке не подано ни одной заявки по НМЦК с ценой единицы планируемого к закупке лекарственного препарата, определенной в соответствии с подпунктом "а" пункта 3 Порядка или средневзвешенной цены -  в соответствии с п.6 Порядка за цену единицы лекарственного препарата, включенного в перечень ЖНВЛП, принимается референтная цена.  </t>
  </si>
  <si>
    <t>В случае, если на участие в закупке не подано ни одной заявки по НМЦК с ценой единицы планируемого к закупке лекарственного препарата, определенной в соответствии с подпунктом "а" пункта 3 Порядка или средневзвешенной цены, а также, если в отношении лекарственного препарата, включенного в перечень ЖНВЛП, отсутствует референтная цена  -  в соответствии с п.6 и п.9 Порядка за цену единицы лекарственного препарата принимается максимальное значение цены, предусмотренное реестром, с учетом эквивалентных лекарственных форм и дозировок.</t>
  </si>
  <si>
    <t>*В соответствии с п.7 Порядка в случае, если на участие в закупке не подано ни одной заявки по НМЦК, рассчитанной на основании референтной цены, при объявлении следующей закупки цена единицы планируемого к закупке лекарственного препарата определяется путем увеличения референтной цены на показатель среднеквадратичного отклонения, который рассчитывается автоматически посредством ЕГИСЗ.</t>
  </si>
  <si>
    <t>** В соответствии с п.8 Порядка в случае признания закупки с увеличенной референтной ценой несостоявшейся, если на участие в закупке не подано ни одной заявки, цена единицы планируемого к закупке лекарственного препарата повторно увеличивается на показатель среднеквадратичного отклонения. При этом цена единицы планируемого к закупке лекарственного препарата не должна превышать максимального значения цены, содержащейся в государственном реестре зарегистрированных предельных отпускных цен производителей на лекарственные препараты, включенные в перечень ЖНВЛП, с учетом эквивалентных лекарственных форм и дозировок.</t>
  </si>
  <si>
    <t>*** За цену единицы лекарственного препарата  принимается минимальное значение цены, рассчитанной  в соответствии с пунктом 3  Порядка. Оптовая надбавка не включается в расчет НМЦК при закупке лекарственных препаратов, включенных в перечень ЖНВЛП и если НМЦК превышает 10 млн. руб.</t>
  </si>
  <si>
    <t>Дата подготовки обоснования НМЦК: _________________________</t>
  </si>
  <si>
    <t>Руководитель контрактной службы:    _________________________</t>
  </si>
  <si>
    <t>Метод "Анализ рынка" расчёта НМЦК</t>
  </si>
  <si>
    <t>Источник</t>
  </si>
  <si>
    <t>Подробнее</t>
  </si>
  <si>
    <t>Ед изм в источнике</t>
  </si>
  <si>
    <t>Кол-во в источнике</t>
  </si>
  <si>
    <t>Цена в источнике, руб</t>
  </si>
  <si>
    <t>Ед изм для расчёта</t>
  </si>
  <si>
    <t>Кол-во ед изм для расчёта</t>
  </si>
  <si>
    <t>Цена для расчёта, руб</t>
  </si>
  <si>
    <t>Мин. цена за ед. изм., руб.</t>
  </si>
  <si>
    <t>Ср. ар. цена за ед. изм., руб.  &lt;ц&gt;</t>
  </si>
  <si>
    <t>Ср. кв. откл.</t>
  </si>
  <si>
    <t>Коэфф. Вариации</t>
  </si>
  <si>
    <t>Цена за ед. изм. (шт)  с округлением (руб.)</t>
  </si>
  <si>
    <t xml:space="preserve">25 мг  </t>
  </si>
  <si>
    <t>КП</t>
  </si>
  <si>
    <t xml:space="preserve">100 мг  </t>
  </si>
  <si>
    <t xml:space="preserve">500 мг/мл  </t>
  </si>
  <si>
    <t>"Реестр предельных отпускных цен на ЖНВЛП" расчёта НМЦК</t>
  </si>
  <si>
    <t>Расчёт по препарату:</t>
  </si>
  <si>
    <t xml:space="preserve">амитриптилин 25,0мг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</si>
  <si>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</si>
  <si>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</si>
  <si>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</si>
  <si>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</si>
  <si>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Коли-_x000D_
чество в потреб. упаков-_x000D_
ке</t>
  </si>
  <si>
    <t>Предельная цена руб. без НДС</t>
  </si>
  <si>
    <t>Цена указана для первич. упаковки</t>
  </si>
  <si>
    <t>№ РУ</t>
  </si>
  <si>
    <t>Дата регистрации цены_x000D_
(№ решения)</t>
  </si>
  <si>
    <t>Штрих-код (EAN13)</t>
  </si>
  <si>
    <t>АТХ</t>
  </si>
  <si>
    <t>Ед.изм.для расчета</t>
  </si>
  <si>
    <t>Цена за ед для расчёта, руб</t>
  </si>
  <si>
    <t>Амитриптилин</t>
  </si>
  <si>
    <t>таблетки, 25,0 мг</t>
  </si>
  <si>
    <t>ФГУП "Московский эндокринный завод" - Россия</t>
  </si>
  <si>
    <t>50</t>
  </si>
  <si>
    <t>P N002756/01-2003</t>
  </si>
  <si>
    <t>15.04.2013 0:00:00</t>
  </si>
  <si>
    <t>4602676003390</t>
  </si>
  <si>
    <t>ОАО "Дальхимфарм" - Россия</t>
  </si>
  <si>
    <t>Р N000221/02-2001</t>
  </si>
  <si>
    <t>17.08.2012 0:00:00</t>
  </si>
  <si>
    <t>4602824015565</t>
  </si>
  <si>
    <t>ООО "Озон" - Россия</t>
  </si>
  <si>
    <t>ЛСР-005402/08</t>
  </si>
  <si>
    <t>03.03.2010 0:00:00</t>
  </si>
  <si>
    <t>4607027762292</t>
  </si>
  <si>
    <t>Амитриптилин-АЛСИ</t>
  </si>
  <si>
    <t xml:space="preserve">Вл.Вып.к.Перв.Уп.Втор.Уп.Пр.Акционерное общество "АЛСИ Фарма" (АО "АЛСИ Фарма"), Россия (7701162179); </t>
  </si>
  <si>
    <t>ЛС-001144</t>
  </si>
  <si>
    <t>20.08.2018 0:00:00</t>
  </si>
  <si>
    <t>4607011634741</t>
  </si>
  <si>
    <t>N06AA09</t>
  </si>
  <si>
    <t xml:space="preserve">Вл.Вып.к.Перв.Уп.Втор.Уп.Пр.ЗАО "АЛСИ Фарма", Россия; </t>
  </si>
  <si>
    <t>04.05.2017 0:00:00</t>
  </si>
  <si>
    <t>4607011630729</t>
  </si>
  <si>
    <t>Максимальное значение за единицу измерения, руб</t>
  </si>
  <si>
    <t>Минимальное значение за единицу измерения, руб</t>
  </si>
  <si>
    <t xml:space="preserve">амитриптилин 10,0мг/мл </t>
  </si>
  <si>
    <t>Амитриптилин-АКОС</t>
  </si>
  <si>
    <t>раствор для внутривенного и внутримышечного введения, 10,0 мг/мл</t>
  </si>
  <si>
    <t>ОАО "Синтез" - Россия</t>
  </si>
  <si>
    <t>10</t>
  </si>
  <si>
    <t>Р N002755/01-2003</t>
  </si>
  <si>
    <t>12.04.2010 0:00:00</t>
  </si>
  <si>
    <t>4602565007348</t>
  </si>
  <si>
    <t>P N002756/02</t>
  </si>
  <si>
    <t>25.03.2014 0:00:00</t>
  </si>
  <si>
    <t>4602676002768</t>
  </si>
  <si>
    <t xml:space="preserve">бетагистин 24,0мг </t>
  </si>
  <si>
    <t>БЕТАГИСТИН</t>
  </si>
  <si>
    <t>таблетки, 24,0 мг</t>
  </si>
  <si>
    <t>ООО "ПРАНАФАРМ" - Россия</t>
  </si>
  <si>
    <t>30</t>
  </si>
  <si>
    <t>ЛП-003159</t>
  </si>
  <si>
    <t>28.10.2015 0:00:00</t>
  </si>
  <si>
    <t>4607020332287</t>
  </si>
  <si>
    <t>Тагиста</t>
  </si>
  <si>
    <t>ОАО "Нижфарм" - Россия;Пр.,Перв.Уп.,Втор.Уп.,Вып.к.-ООО "Хемофарм" - Россия.</t>
  </si>
  <si>
    <t>ЛСР-006480/08</t>
  </si>
  <si>
    <t>11.03.2015 0:00:00</t>
  </si>
  <si>
    <t>4607143560635</t>
  </si>
  <si>
    <t>Бетагистин Канон</t>
  </si>
  <si>
    <t>ЗАО "Канонфарма продакшн" - Россия;Пр., Перв.Уп.,Втор.Уп.,Вып.к.-ЗАО "Радуга Продакшн" - Россия.</t>
  </si>
  <si>
    <t>60</t>
  </si>
  <si>
    <t>ЛС-002330</t>
  </si>
  <si>
    <t>14.04.2016 0:00:00</t>
  </si>
  <si>
    <t>4680010790410</t>
  </si>
  <si>
    <t>Бетагистин</t>
  </si>
  <si>
    <t>ЗАО "Канонфарма продакшн" - Россия</t>
  </si>
  <si>
    <t>02.07.2015 0:00:00</t>
  </si>
  <si>
    <t>4606486008156</t>
  </si>
  <si>
    <t>Бетавер</t>
  </si>
  <si>
    <t>АО "ВЕРОФАРМ" - Россия</t>
  </si>
  <si>
    <t>ЛСР-009873/08</t>
  </si>
  <si>
    <t>24.11.2015 0:00:00</t>
  </si>
  <si>
    <t>4607083726658</t>
  </si>
  <si>
    <t>ЛП-001656</t>
  </si>
  <si>
    <t>14.12.2012 0:00:00</t>
  </si>
  <si>
    <t>4607027764401</t>
  </si>
  <si>
    <t>4607020332270</t>
  </si>
  <si>
    <t>ООО "Изварино Фарма" - Россия</t>
  </si>
  <si>
    <t>ЛП-000655</t>
  </si>
  <si>
    <t>17.12.2013 0:00:00</t>
  </si>
  <si>
    <t>4660007702015</t>
  </si>
  <si>
    <t>Денойз</t>
  </si>
  <si>
    <t>01.02.2012 0:00:00</t>
  </si>
  <si>
    <t>4660007700783</t>
  </si>
  <si>
    <t>4606486001034</t>
  </si>
  <si>
    <t>4680010790380</t>
  </si>
  <si>
    <t>Вестибо</t>
  </si>
  <si>
    <t xml:space="preserve">Вл.Актавис Групп ПТС ехф.,  Исландия; Вып.к.Перв.Уп.Втор.Уп.Пр.Каталент Германия Шорндорф ГмбХ, Германия; </t>
  </si>
  <si>
    <t>ЛСР-004481/07</t>
  </si>
  <si>
    <t>28.05.2018 0:00:00</t>
  </si>
  <si>
    <t>4607141996030</t>
  </si>
  <si>
    <t xml:space="preserve">Вл.Вып.к.Перв.Уп.Втор.Уп.Пр.АО "Рафарма", Россия; </t>
  </si>
  <si>
    <t>ЛП-000732</t>
  </si>
  <si>
    <t>18.10.2018 0:00:00</t>
  </si>
  <si>
    <t>4660007812202</t>
  </si>
  <si>
    <t>N07CA01</t>
  </si>
  <si>
    <t>Бетагистин Медисорб</t>
  </si>
  <si>
    <t xml:space="preserve">Вл.Вып.к.Перв.Уп.Втор.Уп.Пр.Акционерно общество "Медисорб" (АО "Медисорб"), Россия; </t>
  </si>
  <si>
    <t>28</t>
  </si>
  <si>
    <t>ЛП-004744</t>
  </si>
  <si>
    <t>10.08.2018 0:00:00</t>
  </si>
  <si>
    <t>4603182001450</t>
  </si>
  <si>
    <t>Бетагистин-ВЕРТЕКС</t>
  </si>
  <si>
    <t xml:space="preserve">Вл.Вып.к.Перв.Уп.Втор.Уп.Пр.Акционерное общество "ВЕРТЕКС" (АО "ВЕРТЕКС"), Россия (7810180435); </t>
  </si>
  <si>
    <t>ЛП-000593</t>
  </si>
  <si>
    <t>06.12.2018 0:00:00</t>
  </si>
  <si>
    <t>4607003249519</t>
  </si>
  <si>
    <t>4603182001474</t>
  </si>
  <si>
    <t xml:space="preserve">Вл.Закрытое акционерное общество "Северная звезда", Россия; Вып.к.Перв.Уп.Втор.Уп.Пр.Закрытое акционерное общество "Северная звезда" (ЗАО "Северная звезда"), Россия; </t>
  </si>
  <si>
    <t>ЛСР-001047/08</t>
  </si>
  <si>
    <t>13.04.2016 0:00:00</t>
  </si>
  <si>
    <t>4660007845217</t>
  </si>
  <si>
    <t xml:space="preserve">Вл.Вып.к.Перв.Уп.Втор.Уп.Пр.ООО "Пранафарм", Россия; </t>
  </si>
  <si>
    <t>21.08.2017 0:00:00</t>
  </si>
  <si>
    <t>4607020333246</t>
  </si>
  <si>
    <t xml:space="preserve">Вл.Акционерное общество "ВЕРТЕКС" (АО "ВЕРТЕКС"), Россия; Вып.к.Перв.Уп.Втор.Уп.Пр.Акционерное общество "ВЕРТЕКС" (АО "ВЕРТЕКС"), Россия; </t>
  </si>
  <si>
    <t>14.02.2017 0:00:00</t>
  </si>
  <si>
    <t>4607003244767</t>
  </si>
  <si>
    <t>4607020332300</t>
  </si>
  <si>
    <t>40</t>
  </si>
  <si>
    <t>4607020332294</t>
  </si>
  <si>
    <t>Бетагистин-СЗ</t>
  </si>
  <si>
    <t xml:space="preserve">Вл.Закрытое акционерное общество "Северная звезда" (ЗАО "Северная звезда"), Россия; Вып.к.Перв.Уп.Втор.Уп.Пр.Северная звезда ЗАО, Россия; </t>
  </si>
  <si>
    <t>05.05.2016 0:00:00</t>
  </si>
  <si>
    <t>4690655004995</t>
  </si>
  <si>
    <t xml:space="preserve">Вл.Вып.к.Перв.Уп.Втор.Уп.Пр.Акционерное общество "Медисорб", Россия (5908002499); </t>
  </si>
  <si>
    <t>05.08.2019 0:00:00</t>
  </si>
  <si>
    <t>4603182001467</t>
  </si>
  <si>
    <t xml:space="preserve">Вл.Закрытое акционерное общество "Канонфарма продакшн", Россия; Вып.к.Перв.Уп.Втор.Уп.Пр.ЗАО «Радуга Продакшн», Россия; </t>
  </si>
  <si>
    <t>24.05.2017 0:00:00</t>
  </si>
  <si>
    <t>4680010790397</t>
  </si>
  <si>
    <t>4607005899026</t>
  </si>
  <si>
    <t>4607003244736</t>
  </si>
  <si>
    <t>4607003249526</t>
  </si>
  <si>
    <t>4607005899330</t>
  </si>
  <si>
    <t>ЗАО "Северная звезда" - Россия</t>
  </si>
  <si>
    <t>18.07.2014 0:00:00</t>
  </si>
  <si>
    <t>4690655010026</t>
  </si>
  <si>
    <t>4690655005022</t>
  </si>
  <si>
    <t>4690655005053</t>
  </si>
  <si>
    <t>4690655014987</t>
  </si>
  <si>
    <t>Бетагистин-Акрихин</t>
  </si>
  <si>
    <t xml:space="preserve">Вл.Акционерное общество "Химико-фармацевтический комбинат "АКРИХИН" (АО "АКРИХИН"), Россия (5031013320); Вып.к.Перв.Уп.Втор.Уп.Пр.Абди Ибрахим Иляч Санайи ве Тидж А.Ш., Турция (TAX ID 0010052149); </t>
  </si>
  <si>
    <t>ЛСР-009783/08</t>
  </si>
  <si>
    <t>17.07.2019 0:00:00</t>
  </si>
  <si>
    <t>8699514011378</t>
  </si>
  <si>
    <t>БЕТАГИСТИН-НАНОЛЕК</t>
  </si>
  <si>
    <t>ООО "Нанолек" - Россия;Пр.,Перв.Уп.,Втор.Уп.,Вып.к.-Абди Ибрахим Иляч Санайи ве Тиджарет Аноним Ширкети - Турция.</t>
  </si>
  <si>
    <t>16.07.2014 0:00:00</t>
  </si>
  <si>
    <t>4607105000377</t>
  </si>
  <si>
    <t>Вазосерк</t>
  </si>
  <si>
    <t>Вл. - Меком Саглык Урюнлери Сан. ве Тидж.А.Ш. - Турция; Пр. - Абди Ибрахим Иляч Санайи ве Тидж А.Ш. - Турция</t>
  </si>
  <si>
    <t>4607105000209</t>
  </si>
  <si>
    <t>Вертран</t>
  </si>
  <si>
    <t>БЕЛУПО, лекарства и косметика д.д. - Республика Хорватия</t>
  </si>
  <si>
    <t>ЛП-002432</t>
  </si>
  <si>
    <t>18.09.2014 0:00:00</t>
  </si>
  <si>
    <t>3850343019606</t>
  </si>
  <si>
    <t>3850343013253</t>
  </si>
  <si>
    <t>4607027764388</t>
  </si>
  <si>
    <t>4660007810222</t>
  </si>
  <si>
    <t>4607027764395</t>
  </si>
  <si>
    <t>4660007810246</t>
  </si>
  <si>
    <t xml:space="preserve">Вл.Акционерное общество "Фармацевтическое предприятие "Оболенское" (АО "ФП "Оболенское"), Россия (5077009710); Вып.к.Перв.Уп.Втор.Уп.Пр.Акционерное общество "Фармацевтическое предприятие "Оболенское" (АО "ФП "Оболенское"), Россия (5077009710); </t>
  </si>
  <si>
    <t>ЛП-000084</t>
  </si>
  <si>
    <t>28.02.2019 0:00:00</t>
  </si>
  <si>
    <t>4605077011988</t>
  </si>
  <si>
    <t>Оболенское - фармацевтическое предприятие ЗАО Россия</t>
  </si>
  <si>
    <t>04.04.2011 0:00:00</t>
  </si>
  <si>
    <t>4605077005505</t>
  </si>
  <si>
    <t>4607083726054</t>
  </si>
  <si>
    <t>Бетасерк</t>
  </si>
  <si>
    <t xml:space="preserve">Вл.Эбботт Хелскеа Продактс Б.В., Нидерланды (NL001439765B01); Вып.к.Перв.Уп.Втор.Уп.Пр.Майлан Лэбораториз САС, Франция; </t>
  </si>
  <si>
    <t>ЛС-000268</t>
  </si>
  <si>
    <t>15.09.2016 0:00:00</t>
  </si>
  <si>
    <t>8002660026293</t>
  </si>
  <si>
    <t>29.08.2016 0:00:00</t>
  </si>
  <si>
    <t>8002660026286</t>
  </si>
  <si>
    <t>4607083726047</t>
  </si>
  <si>
    <t xml:space="preserve">бромдигидрохлорфенил бензодиазепин 1,0мг. </t>
  </si>
  <si>
    <t>Элзепам</t>
  </si>
  <si>
    <t>таблетки, 1,0 мг.</t>
  </si>
  <si>
    <t>ООО "Эллара" - Россия;Пр.,Перв.Уп.-ФГУП "Государственный завод медицинских препаратов" - Россия;Втор.Уп.,Вып.к.-ООО "Эллара" - Россия.</t>
  </si>
  <si>
    <t>ЛП-000853</t>
  </si>
  <si>
    <t>20.10.2015 0:00:00</t>
  </si>
  <si>
    <t>4670008162503</t>
  </si>
  <si>
    <t>Фенорелаксан</t>
  </si>
  <si>
    <t>ОАО "Мосхимфармпрепараты им.Н.А.Семашко" - Россия</t>
  </si>
  <si>
    <t>Р N003285/01</t>
  </si>
  <si>
    <t>05.07.2012 0:00:00</t>
  </si>
  <si>
    <t>4600828003878</t>
  </si>
  <si>
    <t>Транквезипам</t>
  </si>
  <si>
    <t>Р N003747/02</t>
  </si>
  <si>
    <t>23.03.2010 0:00:00</t>
  </si>
  <si>
    <t>4602824016012</t>
  </si>
  <si>
    <t>Фензитат</t>
  </si>
  <si>
    <t xml:space="preserve">Вл.Вып.к.Перв.Уп.Втор.Уп.Пр.ОАО "Татхимфармпрепараты", Россия; </t>
  </si>
  <si>
    <t>ЛСР-007073/08</t>
  </si>
  <si>
    <t>20.07.2018 0:00:00</t>
  </si>
  <si>
    <t>4604060006871</t>
  </si>
  <si>
    <t xml:space="preserve">N05BX  </t>
  </si>
  <si>
    <t xml:space="preserve">Вл.ОАО "Татхимфармпрепараты", Россия; Вып.к.Перв.Уп.Втор.Уп.Пр.ОАО "Татхимфармпрепараты", Россия; </t>
  </si>
  <si>
    <t>25.11.2016 0:00:00</t>
  </si>
  <si>
    <t>4604060995236</t>
  </si>
  <si>
    <t>Феназепам</t>
  </si>
  <si>
    <t xml:space="preserve">Вл.Вып.к.Перв.Уп.Втор.Уп.Пр.Открытое акционерное общество "Валента Фармацевтика" (ОАО "Валента Фарм"), Россия (5050008117); </t>
  </si>
  <si>
    <t>Р N003672/01</t>
  </si>
  <si>
    <t>24.05.2019 0:00:00</t>
  </si>
  <si>
    <t>4602193012240</t>
  </si>
  <si>
    <t xml:space="preserve">бромдигидрохлорфенил бензодиазепин 1,0мг/мл </t>
  </si>
  <si>
    <t>раствор для внутривенного и внутримышечного введения, 1,0 мг/мл</t>
  </si>
  <si>
    <t xml:space="preserve">Вл.Вып.к.Перв.Уп.Втор.Уп.Пр.ОАО "ДАЛЬХИМФАРМ", Россия (2702010564); </t>
  </si>
  <si>
    <t>Р N003747/01</t>
  </si>
  <si>
    <t>18.04.2018 0:00:00</t>
  </si>
  <si>
    <t>4602824015978</t>
  </si>
  <si>
    <t xml:space="preserve">Вл.Акционерное общество "Валента Фармацевтика" (АО "Валента Фарм"), Россия (5050008117); Вып.к.Перв.Уп.Втор.Уп.Пр.Акционерное общество "Новосибхимфарм" (АО "Новосибхимфарм"), Россия (5405101302); </t>
  </si>
  <si>
    <t>ЛСР-001772/09</t>
  </si>
  <si>
    <t>24.06.2019 0:00:00</t>
  </si>
  <si>
    <t>4602212005697</t>
  </si>
  <si>
    <t>N05BX</t>
  </si>
  <si>
    <t xml:space="preserve">Вл.Вып.к.Перв.Уп.Втор.Уп.Пр.Мосхимфармпрепараты им.Н.А.Семашко ОАО, Россия; </t>
  </si>
  <si>
    <t>Р N003863/01</t>
  </si>
  <si>
    <t>22.06.2017 0:00:00</t>
  </si>
  <si>
    <t>4600828003854</t>
  </si>
  <si>
    <t>ООО "Эллара" - Россия</t>
  </si>
  <si>
    <t>Р N001201/01</t>
  </si>
  <si>
    <t>22.07.2015 0:00:00</t>
  </si>
  <si>
    <t>4670008160622</t>
  </si>
  <si>
    <t xml:space="preserve">бупивакаин 5,0мг/мл </t>
  </si>
  <si>
    <t>Буванестин</t>
  </si>
  <si>
    <t>раствор для инъекций, 5,0 мг/мл</t>
  </si>
  <si>
    <t xml:space="preserve">Вл.Вып.к.Перв.Уп.Втор.Уп.Пр.ПАО "Биосинтез", Россия; </t>
  </si>
  <si>
    <t>5</t>
  </si>
  <si>
    <t>ЛП-002121</t>
  </si>
  <si>
    <t>31.01.2018 0:00:00</t>
  </si>
  <si>
    <t>4602884015260</t>
  </si>
  <si>
    <t>N01BB01</t>
  </si>
  <si>
    <t>Бупивакаин-Бинергия</t>
  </si>
  <si>
    <t>ЗАО "Бинергия" - Россия;Пр.,Перв.Уп.,Втор.Уп.,Вып.к.-Федеральное Казенное Предприятие "Армавирская биологическая фабрика" (ФКП "Армавирская биофабрика"), Россия.</t>
  </si>
  <si>
    <t>ЛП-002462</t>
  </si>
  <si>
    <t>28.07.2015 0:00:00</t>
  </si>
  <si>
    <t>4605894006280</t>
  </si>
  <si>
    <t>Бупивакаин</t>
  </si>
  <si>
    <t xml:space="preserve">Вл.Общество с ограниченной ответственностью "Гротекс" (ООО "Гротекс"), Россия (7814459396); Вып.к.Перв.Уп.Втор.Уп.Пр.ООО "Гротекс", Россия; </t>
  </si>
  <si>
    <t>ЛП-003827</t>
  </si>
  <si>
    <t>4680013245481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</si>
  <si>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</si>
  <si>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ЛП-002824</t>
  </si>
  <si>
    <t>22.03.2018 0:00:00</t>
  </si>
  <si>
    <t>4650099780077</t>
  </si>
  <si>
    <t>4680013245474</t>
  </si>
  <si>
    <t>Маркаин Спинал</t>
  </si>
  <si>
    <t xml:space="preserve">Вл.АстраЗенека АБ, Швеция (SE556011748201); Вып.к.Перв.Уп.Втор.Уп.Пр.Сенекси, Франция; </t>
  </si>
  <si>
    <t>П N014031/01</t>
  </si>
  <si>
    <t>24.08.2018 0:00:00</t>
  </si>
  <si>
    <t>4607155430230</t>
  </si>
  <si>
    <t>Маркаин Спинал Хэви</t>
  </si>
  <si>
    <t xml:space="preserve">Вл.Аспен Фарма Трейдинг Лимитед, Ирландия; Вып.к.Перв.Уп.Втор.Уп.Пр.Сенекси, Франция; </t>
  </si>
  <si>
    <t>П N014032/01</t>
  </si>
  <si>
    <t>28.11.2017 0:00:00</t>
  </si>
  <si>
    <t>5060249174585</t>
  </si>
  <si>
    <t xml:space="preserve">Вл.Общество с ограниченной ответственностью "Атолл" (ООО "Атолл"), Россия (6345021323); Вып.к.Перв.Уп.Втор.Уп.Пр.ООО "Озон", Россия; </t>
  </si>
  <si>
    <t>ЛП-003590</t>
  </si>
  <si>
    <t>01.08.2016 0:00:00</t>
  </si>
  <si>
    <t>4680020180171</t>
  </si>
  <si>
    <t xml:space="preserve">Вл.Вып.к.Перв.Уп.Втор.Уп.Пр.Общество с ограниченной ответственностью "Велфарм" (ООО "Велфарм"), Россия (7733691513); </t>
  </si>
  <si>
    <t>4650099780015</t>
  </si>
  <si>
    <t>Максикаин</t>
  </si>
  <si>
    <t xml:space="preserve">Вл.Вып.к.Перв.Уп.Втор.Уп.Пр.Акционерное общество "Новосибхимфарм" (АО "Новосибхимфарм"), Россия (5405101302); </t>
  </si>
  <si>
    <t>ЛП-003624</t>
  </si>
  <si>
    <t>25.02.2019 0:00:00</t>
  </si>
  <si>
    <t>4602212010271</t>
  </si>
  <si>
    <t>БлоккоС</t>
  </si>
  <si>
    <t xml:space="preserve">Вл.Закрытое акционерное общество "ФармФирма "Сотекс" (ЗАО "ФармФирма "Сотекс"), Россия (7715240941); Вып.к.Перв.Уп.Втор.Уп.Пр.ЗАО "ФармФирма"Сотекс", Россия; </t>
  </si>
  <si>
    <t>ЛСР-010453/09</t>
  </si>
  <si>
    <t>20.01.2017 0:00:00</t>
  </si>
  <si>
    <t>4605964002907</t>
  </si>
  <si>
    <t>4605964002914</t>
  </si>
  <si>
    <t>Бупивакаин Спинал Хэви</t>
  </si>
  <si>
    <t xml:space="preserve">Вл.ООО "Фармацевтическая компания Эген", Россия (7726639463); Вып.к.Перв.Уп.Втор.Уп.Пр.Федеральное казенное предприятие `Курская биофабрика-фирма `БИОК` (ФКП `Курская биофабрика`)`, Россия (4632005642); </t>
  </si>
  <si>
    <t>ЛП-005181</t>
  </si>
  <si>
    <t>23.04.2019 0:00:00</t>
  </si>
  <si>
    <t>4605526006633</t>
  </si>
  <si>
    <t xml:space="preserve">вальпроевая кислота 300,0мг </t>
  </si>
  <si>
    <t>Вальпроевая кислота</t>
  </si>
  <si>
    <t>таблетки с пролонгированным высвобождением покрытые пленочной оболочкой, 300,0 мг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</si>
  <si>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</si>
  <si>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>ЛП-005145</t>
  </si>
  <si>
    <t>27.03.2019 0:00:00</t>
  </si>
  <si>
    <t>4660007705108</t>
  </si>
  <si>
    <t>N03AG01</t>
  </si>
  <si>
    <t>4660007705122</t>
  </si>
  <si>
    <t xml:space="preserve">Вл.Общество с ограниченной ответственностью "ФАРМАКЛАБ"(ООО "ФАРМАКЛАБ"), Россия (4025444894); Вып.к.Перв.Уп.Втор.Уп.Пр.Закрытое акционерное общество "Обнинская химико-фармацевтическая компания" (ЗАО "ОХФК"), Россия (4025062616); </t>
  </si>
  <si>
    <t>ЛП-004165</t>
  </si>
  <si>
    <t>19.03.2019 0:00:00</t>
  </si>
  <si>
    <t>4607024945216</t>
  </si>
  <si>
    <t>4607024945223</t>
  </si>
  <si>
    <t>4607024945230</t>
  </si>
  <si>
    <t>4607024945247</t>
  </si>
  <si>
    <t>4607024945254</t>
  </si>
  <si>
    <t>4607024945209</t>
  </si>
  <si>
    <t>4607024945261</t>
  </si>
  <si>
    <t>Валопиксим</t>
  </si>
  <si>
    <t xml:space="preserve">Вл.Сандоз д.д., Словения; Пр.Драгенофарм Апотекер Пюшль ГмбХ, Германия; Перв.Уп.Втор.Уп.Свисс Капс ГмбХ, Германия; Вып.к.Салютас Фарма ГмбХ, Германия; </t>
  </si>
  <si>
    <t>ЛП-002240</t>
  </si>
  <si>
    <t>20.12.2016 0:00:00</t>
  </si>
  <si>
    <t>4030855507184</t>
  </si>
  <si>
    <t>200</t>
  </si>
  <si>
    <t>4030855507191</t>
  </si>
  <si>
    <t>4030855507177</t>
  </si>
  <si>
    <t xml:space="preserve">вальпроевая кислота 500,0мг </t>
  </si>
  <si>
    <t>Конвулекс</t>
  </si>
  <si>
    <t>таблетки пролонгированного действия покрытые оболочкой, 500,0 мг</t>
  </si>
  <si>
    <t>Герот Фармацойтика ГмбХ - Австрия</t>
  </si>
  <si>
    <t>П N015315/01</t>
  </si>
  <si>
    <t>04.03.2010 0:00:00</t>
  </si>
  <si>
    <t>9088882428243</t>
  </si>
  <si>
    <t>Депакин хроно</t>
  </si>
  <si>
    <t xml:space="preserve">Вл.Вып.к.Перв.Уп.Втор.Уп.Пр.Санофи Винтроп Индустрия, Франция; </t>
  </si>
  <si>
    <t>П N013004/01</t>
  </si>
  <si>
    <t>27.07.2018 0:00:00</t>
  </si>
  <si>
    <t>3582910004301</t>
  </si>
  <si>
    <t xml:space="preserve">галоперидол 5,0мг/мл </t>
  </si>
  <si>
    <t>Галоперидол-Рихтер</t>
  </si>
  <si>
    <t>раствор для внутривенного и внутримышечного введения, 5,0 мг/мл</t>
  </si>
  <si>
    <t xml:space="preserve">Вл.Вып.к.Перв.Уп.Втор.Уп.Пр.ОАО "Гедеон Рихтер", Венгрия; </t>
  </si>
  <si>
    <t>П N013574/02</t>
  </si>
  <si>
    <t>07.07.2017 0:00:00</t>
  </si>
  <si>
    <t>5997001390740</t>
  </si>
  <si>
    <t>N05AD01</t>
  </si>
  <si>
    <t>Галоперидол</t>
  </si>
  <si>
    <t>Вл.-Биоканоль Фарма ГмбХ - Германия;Пр.,Перв.Уп.,Втор.Уп.,Вып.к.-Ваймер Фарма ГмбХ - Германия.</t>
  </si>
  <si>
    <t>П N014639/01</t>
  </si>
  <si>
    <t>11.05.2011 0:00:00</t>
  </si>
  <si>
    <t>4025226012299</t>
  </si>
  <si>
    <t>Галоперидол-Ферейн</t>
  </si>
  <si>
    <t xml:space="preserve">Вл.Вып.к.Перв.Уп.Втор.Уп.Пр.Публичное акционерное общество "Брынцалов-А" (ПАО "Брынцалов А"), Россия; </t>
  </si>
  <si>
    <t>Р N002933/01</t>
  </si>
  <si>
    <t>26.09.2017 0:00:00</t>
  </si>
  <si>
    <t>4603779009050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</si>
  <si>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ответcтвенностью "Озон" (ООО "Озон"), Россия; </t>
  </si>
  <si>
    <t>ЛП-002603</t>
  </si>
  <si>
    <t>30.11.2017 0:00:00</t>
  </si>
  <si>
    <t>4607027767594</t>
  </si>
  <si>
    <t>4607027767600</t>
  </si>
  <si>
    <t>Галоперидол Велфарм</t>
  </si>
  <si>
    <t>ЛП-005104</t>
  </si>
  <si>
    <t>23.01.2019 0:00:00</t>
  </si>
  <si>
    <t>4650099782477</t>
  </si>
  <si>
    <t>4650099782460</t>
  </si>
  <si>
    <t>ГАЛОПЕРИДОЛ-РИХТЕР</t>
  </si>
  <si>
    <t xml:space="preserve">Вл.Вып.к.Перв.Уп.Втор.Уп.Пр.ОАО "Гедеон Рихтер", Венгрия (HU10484878); </t>
  </si>
  <si>
    <t>13.05.2019 0:00:00</t>
  </si>
  <si>
    <t xml:space="preserve">галоперидол 5,0мг </t>
  </si>
  <si>
    <t>Сенорм</t>
  </si>
  <si>
    <t>таблетки, 5,0 мг</t>
  </si>
  <si>
    <t>Сан Фармасьютикал Индастриз Лтд - Индия</t>
  </si>
  <si>
    <t>П N008959</t>
  </si>
  <si>
    <t>24.05.2010 0:00:00</t>
  </si>
  <si>
    <t>8901127001432</t>
  </si>
  <si>
    <t>Вл. - ЗАО "АЛСИ Фарма" - Россия; Пр. -  ЗАО "АЛСИ Фарма" - Россия</t>
  </si>
  <si>
    <t>Р N003760/01</t>
  </si>
  <si>
    <t>19.02.2010 0:00:00</t>
  </si>
  <si>
    <t>4607011630828</t>
  </si>
  <si>
    <t xml:space="preserve">Вл.Вып.к.Перв.Уп.Втор.Уп.Пр.ЗАО "Биоком", Россия (2636004967); </t>
  </si>
  <si>
    <t>ЛСР-010213/08</t>
  </si>
  <si>
    <t>18.03.2019 0:00:00</t>
  </si>
  <si>
    <t>4605949001352</t>
  </si>
  <si>
    <t>19.03.2018 0:00:00</t>
  </si>
  <si>
    <t>4607011630484</t>
  </si>
  <si>
    <t>Галоперидол-АЛСИ</t>
  </si>
  <si>
    <t>4607011634994</t>
  </si>
  <si>
    <t xml:space="preserve">Вл.Открытое акционерное общество "Авексима"  (ОАО "Авексима"), Россия; Вып.к.Перв.Уп.Втор.Уп.Пр.ОАО "Ирбитский химфармзавод", Россия; </t>
  </si>
  <si>
    <t>ЛСР-004343/09</t>
  </si>
  <si>
    <t>22.08.2018 0:00:00</t>
  </si>
  <si>
    <t>4603276003704</t>
  </si>
  <si>
    <t>ЛСР-001488/09</t>
  </si>
  <si>
    <t>4607027762193</t>
  </si>
  <si>
    <t xml:space="preserve">Вл.ОАО "Гедеон Рихтер", Венгрия (HU10484878); Вып.к.Перв.Уп.Втор.Уп.Пр.ОАО "Гедеон Рихтер", Венгрия; </t>
  </si>
  <si>
    <t>П N011975/01</t>
  </si>
  <si>
    <t>13.04.2018 0:00:00</t>
  </si>
  <si>
    <t>5997001350331</t>
  </si>
  <si>
    <t xml:space="preserve">галоперидол 50,0мг/мл </t>
  </si>
  <si>
    <t>Галоперидол деканоат</t>
  </si>
  <si>
    <t>раствор для внутримышечного введения [масляный], 50,0 мг/мл</t>
  </si>
  <si>
    <t>П N015065/01</t>
  </si>
  <si>
    <t>20.06.2018 0:00:00</t>
  </si>
  <si>
    <t>5997001393253</t>
  </si>
  <si>
    <t>П N013912/02</t>
  </si>
  <si>
    <t>17.03.2010 0:00:00</t>
  </si>
  <si>
    <t>8901127005508</t>
  </si>
  <si>
    <t>галотан  50,0мл</t>
  </si>
  <si>
    <t>Галотан</t>
  </si>
  <si>
    <t xml:space="preserve">жидкость для ингаляций,  </t>
  </si>
  <si>
    <t xml:space="preserve">Вл.Пирамал Энтерпрайзис Лимитед, Индия (AAACN4538P); Вып.к.Перв.Уп.Втор.Уп.Пр.Пирамал Энтерпрайзис Лимитед, Индия (AAACN4538P); </t>
  </si>
  <si>
    <t>1</t>
  </si>
  <si>
    <t>ЛП-003912</t>
  </si>
  <si>
    <t>30.01.2019 0:00:00</t>
  </si>
  <si>
    <t>8904026633988</t>
  </si>
  <si>
    <t>N01AB01</t>
  </si>
  <si>
    <t>Фторотан</t>
  </si>
  <si>
    <t xml:space="preserve">Вл.Вып.к.Перв.Уп.Втор.Уп.Пр.ОАО "Алтайский Химпром" им. Верещагина, Россия; </t>
  </si>
  <si>
    <t>ЛСР-005207/08</t>
  </si>
  <si>
    <t>20.09.2017 0:00:00</t>
  </si>
  <si>
    <t>4610012310019</t>
  </si>
  <si>
    <t xml:space="preserve">глицин 100,0мг </t>
  </si>
  <si>
    <t>Глицин-Био Фармаплант</t>
  </si>
  <si>
    <t>таблетки подъязычные, 100,0 мг</t>
  </si>
  <si>
    <t xml:space="preserve">Вл.Вып.к.Перв.Уп.Втор.Уп.Пр.Общество с ограниченной ответственностью "Озон" (ООО "Озон"), Россия (6345002063); </t>
  </si>
  <si>
    <t>150</t>
  </si>
  <si>
    <t>ЛС-001851</t>
  </si>
  <si>
    <t>29.01.2019 0:00:00</t>
  </si>
  <si>
    <t>4680020183639</t>
  </si>
  <si>
    <t xml:space="preserve">N06BX  </t>
  </si>
  <si>
    <t>4680020181062</t>
  </si>
  <si>
    <t>Глицин</t>
  </si>
  <si>
    <t xml:space="preserve">Вл.Вып.к.Перв.Уп.Втор.Уп.Пр.ООО "МНПК "БИОТИКИ", Россия; </t>
  </si>
  <si>
    <t>ЛСР-001431/07</t>
  </si>
  <si>
    <t>01.06.2018 0:00:00</t>
  </si>
  <si>
    <t>4601687000114</t>
  </si>
  <si>
    <t>Глицин-МХФП</t>
  </si>
  <si>
    <t>Мосхимфармпрепараты им.Н.А.Семашко ОАО Россия</t>
  </si>
  <si>
    <t>Р N003742/01</t>
  </si>
  <si>
    <t>03.02.2011 0:00:00</t>
  </si>
  <si>
    <t>4600828001904</t>
  </si>
  <si>
    <t>16.05.2013 0:00:00</t>
  </si>
  <si>
    <t>4607027765156</t>
  </si>
  <si>
    <t>29.04.2010 0:00:00</t>
  </si>
  <si>
    <t>4607027761868</t>
  </si>
  <si>
    <t>Глицин Озон</t>
  </si>
  <si>
    <t>4607027763022</t>
  </si>
  <si>
    <t>14.09.2018 0:00:00</t>
  </si>
  <si>
    <t>4601687000015</t>
  </si>
  <si>
    <t>ЛП-004623</t>
  </si>
  <si>
    <t>26.03.2019 0:00:00</t>
  </si>
  <si>
    <t>4670033320039</t>
  </si>
  <si>
    <t>дроперидол 2,5мг/мл 5,0мл</t>
  </si>
  <si>
    <t>Дроперидол</t>
  </si>
  <si>
    <t>раствор для инъекций, 2,5 мг/мл</t>
  </si>
  <si>
    <t xml:space="preserve">Вл.Вып.к.Перв.Уп.Втор.Уп.Пр.Московский эндокринный завод ФГУП, Россия; </t>
  </si>
  <si>
    <t>Р N000369/01</t>
  </si>
  <si>
    <t>24.04.2018 0:00:00</t>
  </si>
  <si>
    <t>4602676004878</t>
  </si>
  <si>
    <t>N01AX01</t>
  </si>
  <si>
    <t xml:space="preserve">карбамазепин 200,0мг </t>
  </si>
  <si>
    <t>Зептол</t>
  </si>
  <si>
    <t>таблетки, 200,0 мг</t>
  </si>
  <si>
    <t>П N011348/01</t>
  </si>
  <si>
    <t>8901127001876</t>
  </si>
  <si>
    <t>Карбамазепин</t>
  </si>
  <si>
    <t xml:space="preserve">Вл.Вып.к.Перв.Уп.Втор.Уп.Пр.Общество с ограниченной ответственностью «Велфарм» (ООО «Велфарм»),  Россия; </t>
  </si>
  <si>
    <t>ЛП-004756</t>
  </si>
  <si>
    <t>4650099780886</t>
  </si>
  <si>
    <t>N03AF01</t>
  </si>
  <si>
    <t>4650099780879</t>
  </si>
  <si>
    <t>Фимазепсин</t>
  </si>
  <si>
    <t xml:space="preserve">Вл.Общество с ограниченной ответственностью "РОЗЛЕКС ФАРМ" (ООО "РОЗЛЕКС ФАРМ"), Россия (6911021581); Вып.к.Перв.Уп.Втор.Уп.Пр.ООО "РОЗЛЕКС ФАРМ", Россия; </t>
  </si>
  <si>
    <t>Р N002370/01</t>
  </si>
  <si>
    <t>27.05.2016 0:00:00</t>
  </si>
  <si>
    <t>4640018640469</t>
  </si>
  <si>
    <t>Карбамазепин-АЛСИ</t>
  </si>
  <si>
    <t xml:space="preserve">Вл.Вып.к.Перв.Уп.Втор.Уп.Пр.Акционерное общество "АЛСИ Фарма", Россия; </t>
  </si>
  <si>
    <t>Р N003759/01</t>
  </si>
  <si>
    <t>03.07.2018 0:00:00</t>
  </si>
  <si>
    <t>4607011634499</t>
  </si>
  <si>
    <t xml:space="preserve">Вл.Вып.к.Перв.Уп.Втор.Уп.Пр.Публичное акционерное общество "Валента Фармацевтика" (ПАО "Валента Фарм"), Россия (5050008117); </t>
  </si>
  <si>
    <t>Р N001329/01</t>
  </si>
  <si>
    <t>02.04.2018 0:00:00</t>
  </si>
  <si>
    <t>4602193002951</t>
  </si>
  <si>
    <t>4650099780862</t>
  </si>
  <si>
    <t>4650099780855</t>
  </si>
  <si>
    <t>4650099780848</t>
  </si>
  <si>
    <t xml:space="preserve">Вл.Вып.к.Перв.Уп.Втор.Уп.Пр.Акционерное общество "Фармацевтическое предприятие "Оболенское" &amp;#x0D;(АО "ФП "Оболенское"),  Россия; </t>
  </si>
  <si>
    <t>Р N002612/01-2003</t>
  </si>
  <si>
    <t>04.09.2018 0:00:00</t>
  </si>
  <si>
    <t>4605077001569</t>
  </si>
  <si>
    <t>04.07.2019 0:00:00</t>
  </si>
  <si>
    <t>4607011634482</t>
  </si>
  <si>
    <t>13.03.2018 0:00:00</t>
  </si>
  <si>
    <t>4607011630897</t>
  </si>
  <si>
    <t>Финлепсин</t>
  </si>
  <si>
    <t>Тева Фармацевтические Предприятия Лтд. - Израиль;Пр.,Перв.Уп.,Втор.Уп.,Вып.к.-Тева Оперейшнс Поланд Сп. з о.о. - Польша.</t>
  </si>
  <si>
    <t>П N015012/01</t>
  </si>
  <si>
    <t>23.11.2012 0:00:00</t>
  </si>
  <si>
    <t>5900004073091</t>
  </si>
  <si>
    <t>Тегретол</t>
  </si>
  <si>
    <t>Вл. - Новартис Фарма АГ - Швейцария; Пр. - Новартис Фарма С.п.А. - Италия</t>
  </si>
  <si>
    <t>П N012130/01</t>
  </si>
  <si>
    <t>17.02.2010 0:00:00</t>
  </si>
  <si>
    <t>7680297899032</t>
  </si>
  <si>
    <t>Карбамазепин-Ферейн</t>
  </si>
  <si>
    <t>ЗАО "Брынцалов-А" - Россия</t>
  </si>
  <si>
    <t>Р N002704/01</t>
  </si>
  <si>
    <t>26.03.2010 0:00:00</t>
  </si>
  <si>
    <t>4603779011039</t>
  </si>
  <si>
    <t xml:space="preserve">Вл.Вып.к.Перв.Уп.Втор.Уп.Пр.Общество с ограниченной ответственностью "РОЗЛЕКС ФАРМ" (ООО "РОЗЛЕКС ФАРМ"), Россия (6911021581); </t>
  </si>
  <si>
    <t>10.05.2017 0:00:00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</si>
  <si>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</si>
  <si>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Р N003681/01</t>
  </si>
  <si>
    <t>4602565006419</t>
  </si>
  <si>
    <t>13.11.2017 0:00:00</t>
  </si>
  <si>
    <t>4607011630514</t>
  </si>
  <si>
    <t xml:space="preserve">Вл.Вып.к.Перв.Уп.Втор.Уп.Пр.АО "Производственная фармацевтическая компания Обновление" (АО "ПФК Обновление"), Россия (5408151534); </t>
  </si>
  <si>
    <t>ЛС-001546</t>
  </si>
  <si>
    <t>02.10.2019 0:00:00</t>
  </si>
  <si>
    <t>4603988002194</t>
  </si>
  <si>
    <t xml:space="preserve">Вл.Вып.к.Перв.Уп.Втор.Уп.Пр.Марбиофарм ОАО, Россия; </t>
  </si>
  <si>
    <t>Р N001134/01</t>
  </si>
  <si>
    <t>24.11.2017 0:00:00</t>
  </si>
  <si>
    <t>4602876002292</t>
  </si>
  <si>
    <t>ОАО "Акционерное Курганское общество медицинских препаратов и изделий "Синтез" (ОАО «Синтез») - Россия</t>
  </si>
  <si>
    <t>28.02.2014 0:00:00</t>
  </si>
  <si>
    <t>4602565023423</t>
  </si>
  <si>
    <t xml:space="preserve">леводопа+[карбидопа] 250,0мг + 25 мг </t>
  </si>
  <si>
    <t>Тидомет форте</t>
  </si>
  <si>
    <t>таблетки, 250,0 мг + 25 мг</t>
  </si>
  <si>
    <t>Торрент Фармасьютикалс Лтд - Индия</t>
  </si>
  <si>
    <t>П N012502/01</t>
  </si>
  <si>
    <t>15.03.2010 0:00:00</t>
  </si>
  <si>
    <t>4602656000616</t>
  </si>
  <si>
    <t>Синдопа</t>
  </si>
  <si>
    <t>П N011440/01</t>
  </si>
  <si>
    <t>8901127001616</t>
  </si>
  <si>
    <t>Тремонорм</t>
  </si>
  <si>
    <t>Тева Фармацевтические Предприятия Лтд - Израиль</t>
  </si>
  <si>
    <t>П N014114/01</t>
  </si>
  <si>
    <t>7290000802428</t>
  </si>
  <si>
    <t>Наком</t>
  </si>
  <si>
    <t>Лек д.д. - Словения</t>
  </si>
  <si>
    <t>П N015500/01</t>
  </si>
  <si>
    <t>3838957872039</t>
  </si>
  <si>
    <t>Карбидопа/Леводопа</t>
  </si>
  <si>
    <t>Ремедика Лтд - Кипр</t>
  </si>
  <si>
    <t>П N013777/01</t>
  </si>
  <si>
    <t>5290665003590</t>
  </si>
  <si>
    <t xml:space="preserve">клозапин 25,0мг </t>
  </si>
  <si>
    <t xml:space="preserve">клозапин 100,0мг </t>
  </si>
  <si>
    <t xml:space="preserve">метамизол натрия 500,0мг/мл </t>
  </si>
  <si>
    <t>"Метод средневзвешенной цены" расчёта НМЦК</t>
  </si>
  <si>
    <t>таблетки покрытые пленочной оболочкой</t>
  </si>
  <si>
    <t>Файл контракта №2661500103118000230</t>
  </si>
  <si>
    <t>242 Контракт №231.docx</t>
  </si>
  <si>
    <t>штука</t>
  </si>
  <si>
    <t xml:space="preserve">0,5мг </t>
  </si>
  <si>
    <t>раствор для интратекального введения</t>
  </si>
  <si>
    <t>миллилитр</t>
  </si>
  <si>
    <t>5,0мг/мл 4,0мл</t>
  </si>
  <si>
    <t>Файл контракта №2661500103118000144</t>
  </si>
  <si>
    <t>Контракт132.docx</t>
  </si>
  <si>
    <t>таблетки пролонгированного действия покрытые пленочной оболочкой</t>
  </si>
  <si>
    <t xml:space="preserve">250,0мг+25мг </t>
  </si>
  <si>
    <t xml:space="preserve"> </t>
  </si>
  <si>
    <t>Файл контракта №2661500103118000167</t>
  </si>
  <si>
    <t>Контракт169.docx</t>
  </si>
  <si>
    <t>Метод "Референтных цен" расчёта НМЦК</t>
  </si>
  <si>
    <t>Код узла СМНН</t>
  </si>
  <si>
    <t>Код ОКПД2</t>
  </si>
  <si>
    <t>Лекарственная форма</t>
  </si>
  <si>
    <t>Дозировка</t>
  </si>
  <si>
    <t>Потребительская единица</t>
  </si>
  <si>
    <t>Наименование ФТГ</t>
  </si>
  <si>
    <t>Период действия узла СМНН</t>
  </si>
  <si>
    <t>Дата изменения записи</t>
  </si>
  <si>
    <t>Референтные цены</t>
  </si>
  <si>
    <t>Список нестандартизованных МНН для узла СМНН</t>
  </si>
  <si>
    <t>к-т для пересчёта срвзвеш цены</t>
  </si>
  <si>
    <t>Цена В ИСХ ЕД ИЗМ, рассчитанная в соответствии с п.7 Порядка*</t>
  </si>
  <si>
    <t>Цена В ИСХ ЕД ИЗМ, рассчитанная в соответствии с п.8 Порядка**</t>
  </si>
  <si>
    <t>Цена В  ЕД ИЗМ ДЛЯ РАСЧЁТА, рассчитанная в соответствии с п.7 Порядка*</t>
  </si>
  <si>
    <t>Цена В  ЕД ИЗМ ДЛЯ РАСЧЁТА, рассчитанная в соответствии с п.8 Порядка**</t>
  </si>
  <si>
    <t>Единица измерения</t>
  </si>
  <si>
    <t>Описание</t>
  </si>
  <si>
    <t>Тип цены</t>
  </si>
  <si>
    <t>Период действия</t>
  </si>
  <si>
    <t>Значение цены I</t>
  </si>
  <si>
    <t>Диапазон I</t>
  </si>
  <si>
    <t>Значение цены II</t>
  </si>
  <si>
    <t>Диапазон II</t>
  </si>
  <si>
    <t>Значение цены III</t>
  </si>
  <si>
    <t>Диапазон III</t>
  </si>
  <si>
    <t>Показатель среднеквадратичного отклонения (σ)</t>
  </si>
  <si>
    <t>Код ОКЕИ</t>
  </si>
  <si>
    <t>Наименование единицы из ОКЕИ</t>
  </si>
  <si>
    <t>Код</t>
  </si>
  <si>
    <t>Начало</t>
  </si>
  <si>
    <t>Окончание</t>
  </si>
  <si>
    <t>Минимальное</t>
  </si>
  <si>
    <t>Максимальное</t>
  </si>
  <si>
    <t>АМИТРИПТИЛИН</t>
  </si>
  <si>
    <t>21.20.10.236</t>
  </si>
  <si>
    <t>ТАБЛЕТКИ</t>
  </si>
  <si>
    <t>мг</t>
  </si>
  <si>
    <t>161</t>
  </si>
  <si>
    <t>25 мг</t>
  </si>
  <si>
    <t>796</t>
  </si>
  <si>
    <t>антидепрессант</t>
  </si>
  <si>
    <t>Рассчитана по Методике с использованием исторических данных</t>
  </si>
  <si>
    <t>2 000,00</t>
  </si>
  <si>
    <t>Не ограничено</t>
  </si>
  <si>
    <t>ДРУГИЕ ЗАПИСИ В ЕСКЛП ПО ПРЕПАРАТУ АМИТРИПТИЛИН :</t>
  </si>
  <si>
    <t>21.20.10.236-000013-1-00007-0000000000000</t>
  </si>
  <si>
    <t>10 мг</t>
  </si>
  <si>
    <t>РАСТВОР ДЛЯ ВНУТРИВЕННОГО И ВНУТРИМЫШЕЧНОГО ВВЕДЕНИЯ</t>
  </si>
  <si>
    <t>мг/мл</t>
  </si>
  <si>
    <t>876</t>
  </si>
  <si>
    <t>усл. ед</t>
  </si>
  <si>
    <t>10 мг/мл</t>
  </si>
  <si>
    <t>111</t>
  </si>
  <si>
    <t>21.20.10.239</t>
  </si>
  <si>
    <t>24 мг</t>
  </si>
  <si>
    <t>гистамина препарат</t>
  </si>
  <si>
    <t>2 400,00</t>
  </si>
  <si>
    <t>ДРУГИЕ ЗАПИСИ В ЕСКЛП ПО ПРЕПАРАТУ БЕТАГИСТИН :</t>
  </si>
  <si>
    <t>21.20.10.239-000007-1-00003-0000000000000</t>
  </si>
  <si>
    <t>16 мг</t>
  </si>
  <si>
    <t>3 000,00</t>
  </si>
  <si>
    <t>21.20.10.239-000007-1-00002-0000000000000</t>
  </si>
  <si>
    <t>8 мг</t>
  </si>
  <si>
    <t>БРОМДИГИДРОХЛОРФЕНИЛБЕНЗОДИАЗЕПИН</t>
  </si>
  <si>
    <t>21.20.10.235-000016-1-00001-0000000000000</t>
  </si>
  <si>
    <t>21.20.10.235</t>
  </si>
  <si>
    <t>1 мг</t>
  </si>
  <si>
    <t>анксиолитическое средство (транквилизатор)</t>
  </si>
  <si>
    <t>Другие анксиолитики</t>
  </si>
  <si>
    <t>2 500,00</t>
  </si>
  <si>
    <t>7-БРОМ-5-(ОРТО-ХЛОРФЕНИЛ)-2-3-ДИГИДРО-1Н-1,4 БЕНЗОДИАЗЕПИН-2-ОН</t>
  </si>
  <si>
    <t>ДРУГИЕ ЗАПИСИ В ЕСКЛП ПО ПРЕПАРАТУ БРОМДИГИДРОХЛОРФЕНИЛ БЕНЗОДИАЗЕПИН :</t>
  </si>
  <si>
    <t>21.20.10.235-000016-1-00004-0000000000000</t>
  </si>
  <si>
    <t>2.5 мг</t>
  </si>
  <si>
    <t>2 050,00</t>
  </si>
  <si>
    <t>21.20.10.235-000016-1-00002-0000000000000</t>
  </si>
  <si>
    <t>0.5 мг</t>
  </si>
  <si>
    <t>БУПИВАКАИН</t>
  </si>
  <si>
    <t>21.20.10.231-000002-1-00001-0000000000000</t>
  </si>
  <si>
    <t>21.20.10.231</t>
  </si>
  <si>
    <t>РАСТВОР ДЛЯ ИНЪЕКЦИЙ</t>
  </si>
  <si>
    <t>5 мг/мл</t>
  </si>
  <si>
    <t>местноанестезирующее средство</t>
  </si>
  <si>
    <t>ДРУГИЕ ЗАПИСИ В ЕСКЛП ПО ПРЕПАРАТУ БУПИВАКАИН :</t>
  </si>
  <si>
    <t>ВАЛЬПРОЕВАЯ КИСЛОТА</t>
  </si>
  <si>
    <t>21.20.10.233</t>
  </si>
  <si>
    <t>ТАБЛЕТКИ С ПРОЛОНГИРОВАННЫМ ВЫСВОБОЖДЕНИЕМ</t>
  </si>
  <si>
    <t>300 мг</t>
  </si>
  <si>
    <t>противоэпилептическое средство</t>
  </si>
  <si>
    <t>ДРУГИЕ ЗАПИСИ В ЕСКЛП ПО ПРЕПАРАТУ ВАЛЬПРОЕВАЯ КИСЛОТА :</t>
  </si>
  <si>
    <t>21.20.10.233-000001-1-00049-0000000000000</t>
  </si>
  <si>
    <t>500 мг</t>
  </si>
  <si>
    <t>КАПСУЛЫ КИШЕЧНОРАСТВОРИМЫЕ</t>
  </si>
  <si>
    <t>21.20.10.233-000001-1-00008-0000000000000</t>
  </si>
  <si>
    <t>21.20.10.233-000001-1-00006-0000000000000</t>
  </si>
  <si>
    <t>150 мг</t>
  </si>
  <si>
    <t>ГАЛОПЕРИДОЛ</t>
  </si>
  <si>
    <t>антипсихотическое средство (нейролептик)</t>
  </si>
  <si>
    <t>320,00</t>
  </si>
  <si>
    <t>ДРУГИЕ ЗАПИСИ В ЕСКЛП ПО ПРЕПАРАТУ ГАЛОПЕРИДОЛ :</t>
  </si>
  <si>
    <t>5 мг</t>
  </si>
  <si>
    <t>15 000,00</t>
  </si>
  <si>
    <t>21.20.10.235-000015-1-00004-0000000000000</t>
  </si>
  <si>
    <t>1.5 мг</t>
  </si>
  <si>
    <t>РАСТВОР ДЛЯ ВНУТРИМЫШЕЧНОГО ВВЕДЕНИЯ</t>
  </si>
  <si>
    <t>50 мг/мл</t>
  </si>
  <si>
    <t>21.20.10.235-000015-1-00001-0000000000000</t>
  </si>
  <si>
    <t>200,00</t>
  </si>
  <si>
    <t>ГАЛОТАН</t>
  </si>
  <si>
    <t>ЖИДКОСТЬ ДЛЯ ИНГАЛЯЦИЙ</t>
  </si>
  <si>
    <t>НЕ УКАЗАНО</t>
  </si>
  <si>
    <t>средство для ингаляционной анестезии</t>
  </si>
  <si>
    <t>ДРУГИЕ ЗАПИСИ В ЕСКЛП ПО ПРЕПАРАТУ ГАЛОТАН :</t>
  </si>
  <si>
    <t>ГЛИЦИН</t>
  </si>
  <si>
    <t>ТАБЛЕТКИ ПОДЪЯЗЫЧНЫЕ</t>
  </si>
  <si>
    <t>100 мг</t>
  </si>
  <si>
    <t>метаболическое средство</t>
  </si>
  <si>
    <t>B05CX03;N06BX</t>
  </si>
  <si>
    <t>Глицин;Другие психостимуляторы и ноотропные препараты</t>
  </si>
  <si>
    <t>13 750,00</t>
  </si>
  <si>
    <t>ДРУГИЕ ЗАПИСИ В ЕСКЛП ПО ПРЕПАРАТУ ГЛИЦИН :</t>
  </si>
  <si>
    <t>21.20.10.236-000046-1-00003-0000000000000</t>
  </si>
  <si>
    <t>250 мг</t>
  </si>
  <si>
    <t>N06BX</t>
  </si>
  <si>
    <t>Другие психостимуляторы и ноотропные препараты</t>
  </si>
  <si>
    <t>ДРОПЕРИДОЛ</t>
  </si>
  <si>
    <t>2.5 мг/мл</t>
  </si>
  <si>
    <t>400,00</t>
  </si>
  <si>
    <t>1 250,00</t>
  </si>
  <si>
    <t>ДРУГИЕ ЗАПИСИ В ЕСКЛП ПО ПРЕПАРАТУ ДРОПЕРИДОЛ :</t>
  </si>
  <si>
    <t>КАРБАМАЗЕПИН</t>
  </si>
  <si>
    <t>200 мг</t>
  </si>
  <si>
    <t>ДРУГИЕ ЗАПИСИ В ЕСКЛП ПО ПРЕПАРАТУ КАРБАМАЗЕПИН :</t>
  </si>
  <si>
    <t>21.20.10.233-000007-1-00008-0000000000000</t>
  </si>
  <si>
    <t>400 мг</t>
  </si>
  <si>
    <t>ЛЕВОДОПА+КАРБИДОПА</t>
  </si>
  <si>
    <t>21.20.10.234-000004-1-00014-0000000000000</t>
  </si>
  <si>
    <t>21.20.10.234</t>
  </si>
  <si>
    <t>250 мг+25 мг</t>
  </si>
  <si>
    <t>противопаркинсоническое средство комбинированное (дофамина предшественник+декарбоксилазы периферической ингибитор)</t>
  </si>
  <si>
    <t>N04BA02</t>
  </si>
  <si>
    <t>Леводопа+L-DOPA-декарбоксилазы ингибитор</t>
  </si>
  <si>
    <t>ДРУГИЕ ЗАПИСИ В ЕСКЛП ПО ПРЕПАРАТУ ЛЕВОДОПА+[КАРБИДОПА] :</t>
  </si>
  <si>
    <t>КЛОЗАПИН</t>
  </si>
  <si>
    <t>N05AH02</t>
  </si>
  <si>
    <t>Клозапин</t>
  </si>
  <si>
    <t>5 000,00</t>
  </si>
  <si>
    <t>ДРУГИЕ ЗАПИСИ В ЕСКЛП ПО ПРЕПАРАТУ КЛОЗАПИН :</t>
  </si>
  <si>
    <t>МЕТАМИЗОЛ НАТРИЯ</t>
  </si>
  <si>
    <t>21.20.10.232</t>
  </si>
  <si>
    <t>500 мг/мл</t>
  </si>
  <si>
    <t>анальгезирующее ненаркотическое средство</t>
  </si>
  <si>
    <t>N02;N02B;N02BB02</t>
  </si>
  <si>
    <t>АНАЛЬГЕТИКИ;ДРУГИЕ АНАЛЬГЕТИКИ И АНТИПИРЕТИКИ;Метамизол натрия</t>
  </si>
  <si>
    <t>4 000,00</t>
  </si>
  <si>
    <t>ДРУГИЕ ЗАПИСИ В ЕСКЛП ПО ПРЕПАРАТУ МЕТАМИЗОЛ НАТРИЯ :</t>
  </si>
  <si>
    <t>21.20.10.232-000011-1-00005-0000000000000</t>
  </si>
  <si>
    <t>250 мг/мл</t>
  </si>
  <si>
    <t>N02BB02</t>
  </si>
  <si>
    <t>Метамизол натрия</t>
  </si>
  <si>
    <t>никетамид</t>
  </si>
  <si>
    <t>21.20.10.259-000001-1-00001-0000000000000</t>
  </si>
  <si>
    <t xml:space="preserve">250,0мг/мл </t>
  </si>
  <si>
    <t>600</t>
  </si>
  <si>
    <t>пароксетин</t>
  </si>
  <si>
    <t>21.20.10.236-000016-1-00001-0000000000000</t>
  </si>
  <si>
    <t xml:space="preserve">20,0мг </t>
  </si>
  <si>
    <t>перициазин</t>
  </si>
  <si>
    <t>21.20.10.235-000051-1-00001-0000000000000</t>
  </si>
  <si>
    <t>капсулы</t>
  </si>
  <si>
    <t xml:space="preserve">10,0мг </t>
  </si>
  <si>
    <t>пирлиндол</t>
  </si>
  <si>
    <t>21.20.10.236-000043-1-00001-0000000000000</t>
  </si>
  <si>
    <t xml:space="preserve">50,0мг </t>
  </si>
  <si>
    <t>пирацетам</t>
  </si>
  <si>
    <t>21.20.10.236-000009-1-00024-0000000000000</t>
  </si>
  <si>
    <t xml:space="preserve">200,0мг/мл </t>
  </si>
  <si>
    <t>30000</t>
  </si>
  <si>
    <t>пропофол</t>
  </si>
  <si>
    <t>21.20.10.231-000004-1-00002-0000000000000</t>
  </si>
  <si>
    <t>эмульсия для внутривенного введения</t>
  </si>
  <si>
    <t>10,0мг/мл 20,0мл</t>
  </si>
  <si>
    <t>рисперидон</t>
  </si>
  <si>
    <t>21.20.10.235-000019-1-00021-0000000000000</t>
  </si>
  <si>
    <t xml:space="preserve">2,0мг </t>
  </si>
  <si>
    <t>тиоридазин</t>
  </si>
  <si>
    <t>21.20.10.235-000004-1-00004-0000000000000</t>
  </si>
  <si>
    <t>таблетки покрытые оболочкой</t>
  </si>
  <si>
    <t>21.20.10.235-000004-1-00003-0000000000000</t>
  </si>
  <si>
    <t>7500</t>
  </si>
  <si>
    <t>трамадол</t>
  </si>
  <si>
    <t>21.20.10.232-000009-1-00003-0000000000000</t>
  </si>
  <si>
    <t>4500</t>
  </si>
  <si>
    <t>тригексифенидил</t>
  </si>
  <si>
    <t>21.20.10.234-000001-1-00001-0000000000000</t>
  </si>
  <si>
    <t>2000</t>
  </si>
  <si>
    <t>флуфеназин</t>
  </si>
  <si>
    <t>21.20.10.235-000010-1-00001-0000000000000</t>
  </si>
  <si>
    <t xml:space="preserve">25,0мг/мл </t>
  </si>
  <si>
    <t>хлорпромазин</t>
  </si>
  <si>
    <t>21.20.10.235-000030-1-00005-0000000000000</t>
  </si>
  <si>
    <t>21.20.10.235-000030-1-00003-0000000000000</t>
  </si>
  <si>
    <t>хлорпротиксен</t>
  </si>
  <si>
    <t>21.20.10.235-000079-1-00004-0000000000000</t>
  </si>
  <si>
    <t xml:space="preserve">15,0мг </t>
  </si>
  <si>
    <t>21.20.10.221-000043-1-00002-0000000000000</t>
  </si>
  <si>
    <t>холина альфосцерат</t>
  </si>
  <si>
    <t>21.20.10.239-000001-1-00002-0000000000000</t>
  </si>
  <si>
    <t>4000</t>
  </si>
  <si>
    <t>цитиколин</t>
  </si>
  <si>
    <t>21.20.10.236-000021-1-00006-0000000000000</t>
  </si>
  <si>
    <t>2500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</si>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</sst>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#"/>
    <numFmt numFmtId="165" formatCode="dd\.mm\.yyyy"/>
    <numFmt numFmtId="166" formatCode="&quot;dd&quot;.&quot;MM&quot;.&quot;yyyy&quot;"/>
  </numFmts>
  <fonts count="12" x14ac:knownFonts="1">
    <font>
      <sz val="11"/>
      <name val="Calibri"/>
      <family val="2"/>
      <scheme val="minor"/>
    </font>
    <font>
      <b/>
      <sz val="12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u/>
      <sz val="10"/>
      <color rgb="FF000000"/>
      <name val="Arial"/>
    </font>
    <font>
      <sz val="9.75"/>
      <color rgb="FF000000"/>
      <name val="Times New Roman"/>
    </font>
    <font>
      <u/>
      <sz val="9.75"/>
      <color rgb="FF0000FF"/>
      <name val="Times New Roman"/>
    </font>
    <font>
      <b/>
      <sz val="12"/>
      <color rgb="FF696969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u/>
      <sz val="9"/>
      <color rgb="FF0000FF"/>
      <name val="Arial"/>
    </font>
    <font>
      <b/>
      <sz val="9.75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4682B4"/>
      </patternFill>
    </fill>
    <fill>
      <patternFill patternType="solid">
        <fgColor rgb="FFDBE5F1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D7C91"/>
      </left>
      <right style="thin">
        <color rgb="FF5D7C91"/>
      </right>
      <top style="thin">
        <color rgb="FF5D7C91"/>
      </top>
      <bottom style="thin">
        <color rgb="FF5D7C91"/>
      </bottom>
      <diagonal/>
    </border>
    <border>
      <left/>
      <right style="thin">
        <color rgb="FF5D7C91"/>
      </right>
      <top style="thin">
        <color rgb="FF5D7C91"/>
      </top>
      <bottom style="thin">
        <color rgb="FF5D7C9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5D7C91"/>
      </left>
      <right style="thin">
        <color rgb="FF5D7C91"/>
      </right>
      <top/>
      <bottom style="thin">
        <color rgb="FF5D7C91"/>
      </bottom>
      <diagonal/>
    </border>
    <border>
      <left/>
      <right style="thin">
        <color rgb="FF5D7C91"/>
      </right>
      <top/>
      <bottom style="thin">
        <color rgb="FF5D7C9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3411200" cy="30480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star-pro.ru/Proxy/DrugKTRU?code=21.20.10.235-000015-1-00002-0000000000000" TargetMode="External"/><Relationship Id="rId13" Type="http://schemas.openxmlformats.org/officeDocument/2006/relationships/hyperlink" Target="https://docs.star-pro.ru/Proxy/DrugKTRU?code=21.20.10.233-000007-1-00001-0000000000000" TargetMode="External"/><Relationship Id="rId18" Type="http://schemas.openxmlformats.org/officeDocument/2006/relationships/hyperlink" Target="https://docs.star-pro.ru/Proxy/DrugKTRU?code=21.20.10.236-000016-1-00001-0000000000000" TargetMode="External"/><Relationship Id="rId26" Type="http://schemas.openxmlformats.org/officeDocument/2006/relationships/hyperlink" Target="https://docs.star-pro.ru/Proxy/DrugKTRU?code=21.20.10.235-000004-1-00003-0000000000000" TargetMode="External"/><Relationship Id="rId3" Type="http://schemas.openxmlformats.org/officeDocument/2006/relationships/hyperlink" Target="https://docs.star-pro.ru/Proxy/DrugKTRU?code=21.20.10.239-000043-1-00001-0000000000000" TargetMode="External"/><Relationship Id="rId21" Type="http://schemas.openxmlformats.org/officeDocument/2006/relationships/hyperlink" Target="https://docs.star-pro.ru/Proxy/DrugKTRU?code=21.20.10.236-000043-1-00001-0000000000000" TargetMode="External"/><Relationship Id="rId34" Type="http://schemas.openxmlformats.org/officeDocument/2006/relationships/hyperlink" Target="https://docs.star-pro.ru/Proxy/DrugKTRU?code=21.20.10.239-000001-1-00002-0000000000000" TargetMode="External"/><Relationship Id="rId7" Type="http://schemas.openxmlformats.org/officeDocument/2006/relationships/hyperlink" Target="https://docs.star-pro.ru/Proxy/DrugKTRU?code=21.20.10.235-000015-1-00005-0000000000000" TargetMode="External"/><Relationship Id="rId12" Type="http://schemas.openxmlformats.org/officeDocument/2006/relationships/hyperlink" Target="https://docs.star-pro.ru/Proxy/DrugKTRU?code=21.20.10.231-000022-1-00002-0000000000000" TargetMode="External"/><Relationship Id="rId17" Type="http://schemas.openxmlformats.org/officeDocument/2006/relationships/hyperlink" Target="https://docs.star-pro.ru/Proxy/DrugKTRU?code=21.20.10.259-000001-1-00001-0000000000000" TargetMode="External"/><Relationship Id="rId25" Type="http://schemas.openxmlformats.org/officeDocument/2006/relationships/hyperlink" Target="https://docs.star-pro.ru/Proxy/DrugKTRU?code=21.20.10.235-000004-1-00004-0000000000000" TargetMode="External"/><Relationship Id="rId33" Type="http://schemas.openxmlformats.org/officeDocument/2006/relationships/hyperlink" Target="https://docs.star-pro.ru/Proxy/DrugKTRU?code=21.20.10.221-000043-1-00002-0000000000000" TargetMode="External"/><Relationship Id="rId2" Type="http://schemas.openxmlformats.org/officeDocument/2006/relationships/hyperlink" Target="https://docs.star-pro.ru/Proxy/DrugKTRU?code=21.20.10.236-000013-1-00008-0000000000000" TargetMode="External"/><Relationship Id="rId16" Type="http://schemas.openxmlformats.org/officeDocument/2006/relationships/hyperlink" Target="https://docs.star-pro.ru/Proxy/DrugKTRU?code=21.20.10.232-000011-1-00001-0000000000000" TargetMode="External"/><Relationship Id="rId20" Type="http://schemas.openxmlformats.org/officeDocument/2006/relationships/hyperlink" Target="https://docs.star-pro.ru/Proxy/DrugKTRU?code=21.20.10.236-000043-1-00001-0000000000000" TargetMode="External"/><Relationship Id="rId29" Type="http://schemas.openxmlformats.org/officeDocument/2006/relationships/hyperlink" Target="https://docs.star-pro.ru/Proxy/DrugKTRU?code=21.20.10.235-000010-1-00001-0000000000000" TargetMode="External"/><Relationship Id="rId1" Type="http://schemas.openxmlformats.org/officeDocument/2006/relationships/hyperlink" Target="https://docs.star-pro.ru/Proxy/DrugKTRU?code=21.20.10.236-000013-1-00005-0000000000000" TargetMode="External"/><Relationship Id="rId6" Type="http://schemas.openxmlformats.org/officeDocument/2006/relationships/hyperlink" Target="https://docs.star-pro.ru/Proxy/DrugKTRU?code=21.20.10.233-000001-1-00007-0000000000000" TargetMode="External"/><Relationship Id="rId11" Type="http://schemas.openxmlformats.org/officeDocument/2006/relationships/hyperlink" Target="https://docs.star-pro.ru/Proxy/DrugKTRU?code=21.20.10.236-000046-1-00001-0000000000000" TargetMode="External"/><Relationship Id="rId24" Type="http://schemas.openxmlformats.org/officeDocument/2006/relationships/hyperlink" Target="https://docs.star-pro.ru/Proxy/DrugKTRU?code=21.20.10.235-000019-1-00021-0000000000000" TargetMode="External"/><Relationship Id="rId32" Type="http://schemas.openxmlformats.org/officeDocument/2006/relationships/hyperlink" Target="https://docs.star-pro.ru/Proxy/DrugKTRU?code=21.20.10.235-000079-1-00004-0000000000000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docs.star-pro.ru/Proxy/DrugKTRU?code=21.20.10.233-000001-1-00050-0000000000000" TargetMode="External"/><Relationship Id="rId15" Type="http://schemas.openxmlformats.org/officeDocument/2006/relationships/hyperlink" Target="https://docs.star-pro.ru/Proxy/DrugKTRU?code=21.20.10.235-000029-1-00001-0000000000000" TargetMode="External"/><Relationship Id="rId23" Type="http://schemas.openxmlformats.org/officeDocument/2006/relationships/hyperlink" Target="https://docs.star-pro.ru/Proxy/DrugKTRU?code=21.20.10.231-000004-1-00002-0000000000000" TargetMode="External"/><Relationship Id="rId28" Type="http://schemas.openxmlformats.org/officeDocument/2006/relationships/hyperlink" Target="https://docs.star-pro.ru/Proxy/DrugKTRU?code=21.20.10.234-000001-1-00001-000000000000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ocs.star-pro.ru/Proxy/DrugKTRU?code=21.20.10.231-000023-1-00001-0000000000000" TargetMode="External"/><Relationship Id="rId19" Type="http://schemas.openxmlformats.org/officeDocument/2006/relationships/hyperlink" Target="https://docs.star-pro.ru/Proxy/DrugKTRU?code=21.20.10.235-000051-1-00001-0000000000000" TargetMode="External"/><Relationship Id="rId31" Type="http://schemas.openxmlformats.org/officeDocument/2006/relationships/hyperlink" Target="https://docs.star-pro.ru/Proxy/DrugKTRU?code=21.20.10.235-000030-1-00003-0000000000000" TargetMode="External"/><Relationship Id="rId4" Type="http://schemas.openxmlformats.org/officeDocument/2006/relationships/hyperlink" Target="https://docs.star-pro.ru/Proxy/DrugKTRU?code=21.20.10.231-000009-1-00001-0000000000000" TargetMode="External"/><Relationship Id="rId9" Type="http://schemas.openxmlformats.org/officeDocument/2006/relationships/hyperlink" Target="https://docs.star-pro.ru/Proxy/DrugKTRU?code=21.20.10.235-000015-1-00007-0000000000000" TargetMode="External"/><Relationship Id="rId14" Type="http://schemas.openxmlformats.org/officeDocument/2006/relationships/hyperlink" Target="https://docs.star-pro.ru/Proxy/DrugKTRU?code=21.20.10.235-000029-1-00002-0000000000000" TargetMode="External"/><Relationship Id="rId22" Type="http://schemas.openxmlformats.org/officeDocument/2006/relationships/hyperlink" Target="https://docs.star-pro.ru/Proxy/DrugKTRU?code=21.20.10.236-000009-1-00024-0000000000000" TargetMode="External"/><Relationship Id="rId27" Type="http://schemas.openxmlformats.org/officeDocument/2006/relationships/hyperlink" Target="https://docs.star-pro.ru/Proxy/DrugKTRU?code=21.20.10.232-000009-1-00003-0000000000000" TargetMode="External"/><Relationship Id="rId30" Type="http://schemas.openxmlformats.org/officeDocument/2006/relationships/hyperlink" Target="https://docs.star-pro.ru/Proxy/DrugKTRU?code=21.20.10.235-000030-1-00005-0000000000000" TargetMode="External"/><Relationship Id="rId35" Type="http://schemas.openxmlformats.org/officeDocument/2006/relationships/hyperlink" Target="https://docs.star-pro.ru/Proxy/DrugKTRU?code=21.20.10.236-000021-1-00006-000000000000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44fz/filestore/public/1.0/download/rgk2/file.html?uid=7863D475F2AD00EAE0530A86120D6897" TargetMode="External"/><Relationship Id="rId13" Type="http://schemas.openxmlformats.org/officeDocument/2006/relationships/hyperlink" Target="http://zakupki.gov.ru/epz/contract/contractCard/common-info.html?reestrNumber=2661500103118000230" TargetMode="External"/><Relationship Id="rId18" Type="http://schemas.openxmlformats.org/officeDocument/2006/relationships/hyperlink" Target="http://zakupki.gov.ru/44fz/filestore/public/1.0/download/rgk2/file.html?uid=7863D475F2AD00EAE0530A86120D6897" TargetMode="External"/><Relationship Id="rId26" Type="http://schemas.openxmlformats.org/officeDocument/2006/relationships/hyperlink" Target="http://zakupki.gov.ru/44fz/filestore/public/1.0/download/rgk2/file.html?uid=715709AB73D900C2E0530A86120DDA8D" TargetMode="External"/><Relationship Id="rId3" Type="http://schemas.openxmlformats.org/officeDocument/2006/relationships/hyperlink" Target="http://zakupki.gov.ru/epz/contract/contractCard/common-info.html?reestrNumber=2661500103118000230" TargetMode="External"/><Relationship Id="rId21" Type="http://schemas.openxmlformats.org/officeDocument/2006/relationships/hyperlink" Target="http://zakupki.gov.ru/epz/contract/contractCard/common-info.html?reestrNumber=2661500103118000230" TargetMode="External"/><Relationship Id="rId7" Type="http://schemas.openxmlformats.org/officeDocument/2006/relationships/hyperlink" Target="http://zakupki.gov.ru/epz/contract/contractCard/common-info.html?reestrNumber=2661500103118000230" TargetMode="External"/><Relationship Id="rId12" Type="http://schemas.openxmlformats.org/officeDocument/2006/relationships/hyperlink" Target="http://zakupki.gov.ru/44fz/filestore/public/1.0/download/rgk2/file.html?uid=7863D475F2AD00EAE0530A86120D6897" TargetMode="External"/><Relationship Id="rId17" Type="http://schemas.openxmlformats.org/officeDocument/2006/relationships/hyperlink" Target="http://zakupki.gov.ru/epz/contract/contractCard/common-info.html?reestrNumber=2661500103118000230" TargetMode="External"/><Relationship Id="rId25" Type="http://schemas.openxmlformats.org/officeDocument/2006/relationships/hyperlink" Target="http://zakupki.gov.ru/epz/contract/contractCard/common-info.html?reestrNumber=2661500103118000167" TargetMode="External"/><Relationship Id="rId2" Type="http://schemas.openxmlformats.org/officeDocument/2006/relationships/hyperlink" Target="http://zakupki.gov.ru/44fz/filestore/public/1.0/download/rgk2/file.html?uid=7863D475F2AD00EAE0530A86120D6897" TargetMode="External"/><Relationship Id="rId16" Type="http://schemas.openxmlformats.org/officeDocument/2006/relationships/hyperlink" Target="http://zakupki.gov.ru/44fz/filestore/public/1.0/download/rgk2/file.html?uid=7863D475F2AD00EAE0530A86120D6897" TargetMode="External"/><Relationship Id="rId20" Type="http://schemas.openxmlformats.org/officeDocument/2006/relationships/hyperlink" Target="http://zakupki.gov.ru/44fz/filestore/public/1.0/download/rgk2/file.html?uid=7863D475F2AD00EAE0530A86120D6897" TargetMode="External"/><Relationship Id="rId1" Type="http://schemas.openxmlformats.org/officeDocument/2006/relationships/hyperlink" Target="http://zakupki.gov.ru/epz/contract/contractCard/common-info.html?reestrNumber=2661500103118000230" TargetMode="External"/><Relationship Id="rId6" Type="http://schemas.openxmlformats.org/officeDocument/2006/relationships/hyperlink" Target="http://zakupki.gov.ru/44fz/filestore/public/1.0/download/rgk2/file.html?uid=7863D475F2AD00EAE0530A86120D6897" TargetMode="External"/><Relationship Id="rId11" Type="http://schemas.openxmlformats.org/officeDocument/2006/relationships/hyperlink" Target="http://zakupki.gov.ru/epz/contract/contractCard/common-info.html?reestrNumber=2661500103118000230" TargetMode="External"/><Relationship Id="rId24" Type="http://schemas.openxmlformats.org/officeDocument/2006/relationships/hyperlink" Target="http://zakupki.gov.ru/44fz/filestore/public/1.0/download/rgk2/file.html?uid=7863D475F2AD00EAE0530A86120D6897" TargetMode="External"/><Relationship Id="rId5" Type="http://schemas.openxmlformats.org/officeDocument/2006/relationships/hyperlink" Target="http://zakupki.gov.ru/epz/contract/contractCard/common-info.html?reestrNumber=2661500103118000230" TargetMode="External"/><Relationship Id="rId15" Type="http://schemas.openxmlformats.org/officeDocument/2006/relationships/hyperlink" Target="http://zakupki.gov.ru/epz/contract/contractCard/common-info.html?reestrNumber=2661500103118000230" TargetMode="External"/><Relationship Id="rId23" Type="http://schemas.openxmlformats.org/officeDocument/2006/relationships/hyperlink" Target="http://zakupki.gov.ru/epz/contract/contractCard/common-info.html?reestrNumber=2661500103118000230" TargetMode="External"/><Relationship Id="rId10" Type="http://schemas.openxmlformats.org/officeDocument/2006/relationships/hyperlink" Target="http://zakupki.gov.ru/44fz/filestore/public/1.0/download/rgk2/file.html?uid=6EF7CB089F7000A4E0530A86120D7467" TargetMode="External"/><Relationship Id="rId19" Type="http://schemas.openxmlformats.org/officeDocument/2006/relationships/hyperlink" Target="http://zakupki.gov.ru/epz/contract/contractCard/common-info.html?reestrNumber=2661500103118000230" TargetMode="External"/><Relationship Id="rId4" Type="http://schemas.openxmlformats.org/officeDocument/2006/relationships/hyperlink" Target="http://zakupki.gov.ru/44fz/filestore/public/1.0/download/rgk2/file.html?uid=7863D475F2AD00EAE0530A86120D6897" TargetMode="External"/><Relationship Id="rId9" Type="http://schemas.openxmlformats.org/officeDocument/2006/relationships/hyperlink" Target="http://zakupki.gov.ru/epz/contract/contractCard/common-info.html?reestrNumber=2661500103118000144" TargetMode="External"/><Relationship Id="rId14" Type="http://schemas.openxmlformats.org/officeDocument/2006/relationships/hyperlink" Target="http://zakupki.gov.ru/44fz/filestore/public/1.0/download/rgk2/file.html?uid=7863D475F2AD00EAE0530A86120D6897" TargetMode="External"/><Relationship Id="rId22" Type="http://schemas.openxmlformats.org/officeDocument/2006/relationships/hyperlink" Target="http://zakupki.gov.ru/44fz/filestore/public/1.0/download/rgk2/file.html?uid=7863D475F2AD00EAE0530A86120D6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78"/>
  <sheetViews>
    <sheetView tabSelected="1" topLeftCell="A19" zoomScale="82" zoomScaleNormal="82" workbookViewId="0">
      <selection activeCell="A47" sqref="A47:A67"/>
    </sheetView>
  </sheetViews>
  <sheetFormatPr defaultRowHeight="15" x14ac:dyDescent="0.25"/>
  <cols>
    <col min="1" max="1" width="5.140625" style="1" customWidth="1"/>
    <col min="2" max="2" width="43.28515625" style="1" customWidth="1"/>
    <col min="3" max="3" width="19.140625" style="1" customWidth="1"/>
    <col min="4" max="4" width="15.28515625" style="1" customWidth="1"/>
    <col min="5" max="5" width="16" style="1" customWidth="1"/>
    <col min="6" max="6" width="40.7109375" style="1" customWidth="1"/>
    <col min="7" max="7" width="34.140625" style="1" customWidth="1"/>
    <col min="8" max="8" width="12" style="1" customWidth="1"/>
    <col min="9" max="9" width="15.42578125" style="1" customWidth="1"/>
    <col min="10" max="10" width="22.28515625" style="1" customWidth="1"/>
    <col min="11" max="11" width="20.85546875" style="1" customWidth="1"/>
    <col min="12" max="14" width="10.28515625" style="1" customWidth="1"/>
    <col min="15" max="15" width="12" style="1" customWidth="1"/>
    <col min="16" max="16" width="10.28515625" style="1" customWidth="1"/>
    <col min="17" max="17" width="11" style="1" customWidth="1"/>
    <col min="18" max="18" width="12.5703125" style="1" customWidth="1"/>
    <col min="19" max="19" width="13.140625" style="1" customWidth="1"/>
    <col min="20" max="20" width="12" style="1" customWidth="1"/>
    <col min="21" max="22" width="15.42578125" style="1" customWidth="1"/>
    <col min="23" max="23" width="12.5703125" style="1" customWidth="1"/>
    <col min="24" max="24" width="10.140625" style="1" customWidth="1"/>
    <col min="25" max="25" width="10.7109375" style="1" customWidth="1"/>
    <col min="26" max="26" width="12.7109375" style="1" customWidth="1"/>
    <col min="27" max="27" width="13.7109375" style="1" customWidth="1"/>
  </cols>
  <sheetData>
    <row r="1" spans="1:27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16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18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3.75" customHeight="1" x14ac:dyDescent="0.25">
      <c r="A4" s="37" t="s">
        <v>2</v>
      </c>
      <c r="B4" s="37"/>
      <c r="C4" s="37"/>
      <c r="D4" s="37"/>
      <c r="E4" s="37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35.25" customHeight="1" x14ac:dyDescent="0.25">
      <c r="A5" s="37" t="s">
        <v>3</v>
      </c>
      <c r="B5" s="37"/>
      <c r="C5" s="37"/>
      <c r="D5" s="37"/>
      <c r="E5" s="37"/>
      <c r="F5" s="34" t="s">
        <v>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 ht="18.75" customHeight="1" x14ac:dyDescent="0.25">
      <c r="A6" s="37" t="s">
        <v>5</v>
      </c>
      <c r="B6" s="37"/>
      <c r="C6" s="37"/>
      <c r="D6" s="37"/>
      <c r="E6" s="37"/>
      <c r="F6" s="34" t="s">
        <v>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ht="20.25" customHeight="1" x14ac:dyDescent="0.25">
      <c r="A7" s="37" t="s">
        <v>7</v>
      </c>
      <c r="B7" s="37"/>
      <c r="C7" s="37"/>
      <c r="D7" s="37"/>
      <c r="E7" s="37"/>
      <c r="F7" s="34" t="s">
        <v>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18.75" customHeight="1" x14ac:dyDescent="0.25">
      <c r="A8" s="37"/>
      <c r="B8" s="37"/>
      <c r="C8" s="37"/>
      <c r="D8" s="37"/>
      <c r="E8" s="3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18.75" customHeight="1" x14ac:dyDescent="0.25">
      <c r="A9" s="37" t="s">
        <v>9</v>
      </c>
      <c r="B9" s="37"/>
      <c r="C9" s="37"/>
      <c r="D9" s="37"/>
      <c r="E9" s="37"/>
      <c r="F9" s="34" t="s">
        <v>10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ht="19.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ht="18.75" customHeight="1" x14ac:dyDescent="0.25">
      <c r="A11" s="37" t="s">
        <v>11</v>
      </c>
      <c r="B11" s="37"/>
      <c r="C11" s="37"/>
      <c r="D11" s="37"/>
      <c r="E11" s="37"/>
      <c r="F11" s="37"/>
      <c r="G11" s="37"/>
      <c r="H11" s="37"/>
      <c r="I11" s="37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33" customHeight="1" x14ac:dyDescent="0.25">
      <c r="A12" s="34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8.75" customHeight="1" x14ac:dyDescent="0.25">
      <c r="A13" s="40" t="s">
        <v>13</v>
      </c>
      <c r="B13" s="40"/>
      <c r="C13" s="40"/>
      <c r="D13" s="40"/>
      <c r="E13" s="40"/>
      <c r="F13" s="40"/>
      <c r="G13" s="40"/>
      <c r="H13" s="40"/>
      <c r="I13" s="40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21" customHeight="1" x14ac:dyDescent="0.25">
      <c r="A14" s="34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46.5" customHeight="1" x14ac:dyDescent="0.25">
      <c r="A15" s="34" t="s">
        <v>15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20.25" customHeight="1" x14ac:dyDescent="0.25">
      <c r="A16" s="34" t="s">
        <v>16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ht="36.75" customHeight="1" x14ac:dyDescent="0.25">
      <c r="A17" s="34" t="s">
        <v>17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ht="21" customHeight="1" x14ac:dyDescent="0.25">
      <c r="A18" s="34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ht="36" customHeight="1" x14ac:dyDescent="0.25">
      <c r="A19" s="34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ht="20.25" customHeight="1" x14ac:dyDescent="0.25">
      <c r="A20" s="37" t="s">
        <v>20</v>
      </c>
      <c r="B20" s="37"/>
      <c r="C20" s="37"/>
      <c r="D20" s="37"/>
      <c r="E20" s="37"/>
      <c r="F20" s="37"/>
      <c r="G20" s="37"/>
      <c r="H20" s="37"/>
      <c r="I20" s="37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ht="24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ht="36.75" customHeight="1" x14ac:dyDescent="0.25">
      <c r="A22" s="34" t="s">
        <v>21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ht="18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1:27" ht="0.7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 ht="19.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ht="18.7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ht="36" customHeight="1" x14ac:dyDescent="0.25">
      <c r="A27" s="35" t="s">
        <v>22</v>
      </c>
      <c r="B27" s="35" t="s">
        <v>23</v>
      </c>
      <c r="C27" s="35"/>
      <c r="D27" s="35"/>
      <c r="E27" s="35" t="s">
        <v>24</v>
      </c>
      <c r="F27" s="35" t="s">
        <v>25</v>
      </c>
      <c r="G27" s="35" t="s">
        <v>26</v>
      </c>
      <c r="H27" s="35" t="s">
        <v>27</v>
      </c>
      <c r="I27" s="35" t="s">
        <v>28</v>
      </c>
      <c r="J27" s="35" t="s">
        <v>29</v>
      </c>
      <c r="K27" s="35" t="s">
        <v>30</v>
      </c>
      <c r="L27" s="35" t="s">
        <v>31</v>
      </c>
      <c r="M27" s="35" t="s">
        <v>32</v>
      </c>
      <c r="N27" s="35" t="s">
        <v>33</v>
      </c>
      <c r="O27" s="35" t="s">
        <v>34</v>
      </c>
      <c r="P27" s="35"/>
      <c r="Q27" s="35" t="s">
        <v>35</v>
      </c>
      <c r="R27" s="35"/>
      <c r="S27" s="35"/>
      <c r="T27" s="35"/>
      <c r="U27" s="35" t="s">
        <v>36</v>
      </c>
      <c r="V27" s="35" t="s">
        <v>37</v>
      </c>
      <c r="W27" s="35" t="s">
        <v>38</v>
      </c>
      <c r="X27" s="35" t="s">
        <v>39</v>
      </c>
      <c r="Y27" s="35" t="s">
        <v>40</v>
      </c>
      <c r="Z27" s="35" t="s">
        <v>41</v>
      </c>
      <c r="AA27" s="35" t="s">
        <v>42</v>
      </c>
    </row>
    <row r="28" spans="1:27" ht="140.25" customHeight="1" x14ac:dyDescent="0.25">
      <c r="A28" s="35"/>
      <c r="B28" s="2" t="s">
        <v>43</v>
      </c>
      <c r="C28" s="2" t="s">
        <v>44</v>
      </c>
      <c r="D28" s="2" t="s">
        <v>45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" t="s">
        <v>46</v>
      </c>
      <c r="P28" s="2" t="s">
        <v>47</v>
      </c>
      <c r="Q28" s="2" t="s">
        <v>48</v>
      </c>
      <c r="R28" s="2" t="s">
        <v>49</v>
      </c>
      <c r="S28" s="2" t="s">
        <v>50</v>
      </c>
      <c r="T28" s="2" t="s">
        <v>51</v>
      </c>
      <c r="U28" s="35"/>
      <c r="V28" s="35"/>
      <c r="W28" s="35"/>
      <c r="X28" s="35"/>
      <c r="Y28" s="35"/>
      <c r="Z28" s="35"/>
      <c r="AA28" s="35"/>
    </row>
    <row r="29" spans="1:27" ht="18" customHeight="1" x14ac:dyDescent="0.25">
      <c r="A29" s="2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  <c r="G29" s="2">
        <v>7</v>
      </c>
      <c r="H29" s="2">
        <v>8</v>
      </c>
      <c r="I29" s="2">
        <v>9</v>
      </c>
      <c r="J29" s="2">
        <v>10</v>
      </c>
      <c r="K29" s="2">
        <v>11</v>
      </c>
      <c r="L29" s="2">
        <v>12</v>
      </c>
      <c r="M29" s="2">
        <v>13</v>
      </c>
      <c r="N29" s="2">
        <v>14</v>
      </c>
      <c r="O29" s="2">
        <v>15</v>
      </c>
      <c r="P29" s="2">
        <v>16</v>
      </c>
      <c r="Q29" s="2">
        <v>17</v>
      </c>
      <c r="R29" s="2">
        <v>18</v>
      </c>
      <c r="S29" s="2">
        <v>19</v>
      </c>
      <c r="T29" s="2">
        <v>20</v>
      </c>
      <c r="U29" s="2">
        <v>21</v>
      </c>
      <c r="V29" s="2">
        <v>22</v>
      </c>
      <c r="W29" s="2">
        <v>23</v>
      </c>
      <c r="X29" s="2">
        <v>24</v>
      </c>
      <c r="Y29" s="2">
        <v>25</v>
      </c>
      <c r="Z29" s="2">
        <v>26</v>
      </c>
      <c r="AA29" s="2">
        <v>27</v>
      </c>
    </row>
    <row r="30" spans="1:27" ht="55.5" customHeight="1" x14ac:dyDescent="0.25">
      <c r="A30" s="3">
        <v>1</v>
      </c>
      <c r="B30" s="4" t="s">
        <v>52</v>
      </c>
      <c r="C30" s="4" t="s">
        <v>53</v>
      </c>
      <c r="D30" s="4" t="s">
        <v>54</v>
      </c>
      <c r="E30" s="4" t="s">
        <v>55</v>
      </c>
      <c r="F30" s="5" t="s">
        <v>56</v>
      </c>
      <c r="G30" s="4"/>
      <c r="H30" s="4" t="s">
        <v>57</v>
      </c>
      <c r="I30" s="4" t="s">
        <v>58</v>
      </c>
      <c r="J30" s="4" t="s">
        <v>59</v>
      </c>
      <c r="K30" s="4" t="s">
        <v>60</v>
      </c>
      <c r="L30" s="4" t="s">
        <v>61</v>
      </c>
      <c r="M30" s="4" t="s">
        <v>62</v>
      </c>
      <c r="N30" s="4" t="s">
        <v>63</v>
      </c>
      <c r="O30" s="6" t="s">
        <v>64</v>
      </c>
      <c r="P30" s="4" t="s">
        <v>62</v>
      </c>
      <c r="Q30" s="6" t="str">
        <f>IF('Анализ рынка'!M12&gt;0,'Анализ рынка'!M12,TEXT(VALUE('Анализ рынка'!M12),"#"))</f>
        <v/>
      </c>
      <c r="R30" s="6">
        <f>IF('Реестр пред. отп. цен на ЖНВЛП'!N15&gt;0,'Реестр пред. отп. цен на ЖНВЛП'!N15,TEXT(VALUE('Реестр пред. отп. цен на ЖНВЛП'!N15),"#"))</f>
        <v>0.35</v>
      </c>
      <c r="S30" s="6">
        <f>IF(ROUND(((SUMPRODUCT('Метод ср.взвеш. цены'!O8:O9,'Метод ср.взвеш. цены'!P8:P9)))/MAX(SUM('Метод ср.взвеш. цены'!O8:O9),1),2)&gt;0,ROUND(((SUMPRODUCT('Метод ср.взвеш. цены'!O8:O9,'Метод ср.взвеш. цены'!P8:P9)))/MAX(SUM('Метод ср.взвеш. цены'!O8:O9),1),2),TEXT(VALUE(ROUND(((SUMPRODUCT('Метод ср.взвеш. цены'!O8:O9,'Метод ср.взвеш. цены'!P8:P9)))/MAX(SUM('Метод ср.взвеш. цены'!O8:O9),1),2)),"#"))</f>
        <v>0.32</v>
      </c>
      <c r="T30" s="6">
        <f>IF(ROUND('Метод референтных цен'!AK9,2)&gt;0,ROUND('Метод референтных цен'!AK9,2),TEXT(VALUE(ROUND('Метод референтных цен'!AK9,2)),"#"))</f>
        <v>0.35</v>
      </c>
      <c r="U30" s="6">
        <f>IF(ROUND('Метод референтных цен'!AN9,2)&gt;0,ROUND('Метод референтных цен'!AN9,2),TEXT(VALUE(ROUND('Метод референтных цен'!AN9,2)),"#"))</f>
        <v>0.49</v>
      </c>
      <c r="V30" s="6">
        <f>IF(ROUND('Метод референтных цен'!AO9,2)&gt;0,ROUND('Метод референтных цен'!AO9,2),TEXT(VALUE(ROUND('Метод референтных цен'!AO9,2)),"#"))</f>
        <v>0.62</v>
      </c>
      <c r="W30" s="6">
        <v>0.39</v>
      </c>
      <c r="X30" s="6">
        <v>18</v>
      </c>
      <c r="Y30" s="6">
        <v>10</v>
      </c>
      <c r="Z30" s="6">
        <f t="shared" ref="Z30:Z48" si="0">ROUND(W30*(1+X30*0.01)*(1+Y30*0.01),2)</f>
        <v>0.51</v>
      </c>
      <c r="AA30" s="6">
        <f t="shared" ref="AA30:AA67" si="1">ROUND(O30*Z30,2)</f>
        <v>3570</v>
      </c>
    </row>
    <row r="31" spans="1:27" ht="55.5" customHeight="1" x14ac:dyDescent="0.25">
      <c r="A31" s="3">
        <v>2</v>
      </c>
      <c r="B31" s="4" t="s">
        <v>52</v>
      </c>
      <c r="C31" s="4" t="s">
        <v>53</v>
      </c>
      <c r="D31" s="4" t="s">
        <v>54</v>
      </c>
      <c r="E31" s="4" t="s">
        <v>55</v>
      </c>
      <c r="F31" s="5" t="s">
        <v>65</v>
      </c>
      <c r="G31" s="4"/>
      <c r="H31" s="4" t="s">
        <v>57</v>
      </c>
      <c r="I31" s="4" t="s">
        <v>58</v>
      </c>
      <c r="J31" s="4" t="s">
        <v>66</v>
      </c>
      <c r="K31" s="4" t="s">
        <v>67</v>
      </c>
      <c r="L31" s="4" t="s">
        <v>68</v>
      </c>
      <c r="M31" s="4" t="s">
        <v>69</v>
      </c>
      <c r="N31" s="4" t="s">
        <v>70</v>
      </c>
      <c r="O31" s="6" t="s">
        <v>71</v>
      </c>
      <c r="P31" s="4" t="s">
        <v>69</v>
      </c>
      <c r="Q31" s="6" t="str">
        <f>IF('Анализ рынка'!M21&gt;0,'Анализ рынка'!M21,TEXT(VALUE('Анализ рынка'!M21),"#"))</f>
        <v/>
      </c>
      <c r="R31" s="6">
        <f>IF('Реестр пред. отп. цен на ЖНВЛП'!N24&gt;0,'Реестр пред. отп. цен на ЖНВЛП'!N24,TEXT(VALUE('Реестр пред. отп. цен на ЖНВЛП'!N24),"#"))</f>
        <v>1.56</v>
      </c>
      <c r="S31" s="6" t="str">
        <f>IF(ROUND(((SUMPRODUCT('Метод ср.взвеш. цены'!O13:O14,'Метод ср.взвеш. цены'!P13:P14)))/MAX(SUM('Метод ср.взвеш. цены'!O13:O14),1),2)&gt;0,ROUND(((SUMPRODUCT('Метод ср.взвеш. цены'!O13:O14,'Метод ср.взвеш. цены'!P13:P14)))/MAX(SUM('Метод ср.взвеш. цены'!O13:O14),1),2),TEXT(VALUE(ROUND(((SUMPRODUCT('Метод ср.взвеш. цены'!O13:O14,'Метод ср.взвеш. цены'!P13:P14)))/MAX(SUM('Метод ср.взвеш. цены'!O13:O14),1),2)),"#"))</f>
        <v/>
      </c>
      <c r="T31" s="6">
        <f>IF(ROUND('Метод референтных цен'!AK17,2)&gt;0,ROUND('Метод референтных цен'!AK17,2),TEXT(VALUE(ROUND('Метод референтных цен'!AK17,2)),"#"))</f>
        <v>2</v>
      </c>
      <c r="U31" s="6">
        <f>IF(ROUND('Метод референтных цен'!AN17,2)&gt;0,ROUND('Метод референтных цен'!AN17,2),TEXT(VALUE(ROUND('Метод референтных цен'!AN17,2)),"#"))</f>
        <v>2.66</v>
      </c>
      <c r="V31" s="6">
        <f>IF(ROUND('Метод референтных цен'!AO17,2)&gt;0,ROUND('Метод референтных цен'!AO17,2),TEXT(VALUE(ROUND('Метод референтных цен'!AO17,2)),"#"))</f>
        <v>1.57</v>
      </c>
      <c r="W31" s="6">
        <v>1.57</v>
      </c>
      <c r="X31" s="6">
        <v>18</v>
      </c>
      <c r="Y31" s="6">
        <v>10</v>
      </c>
      <c r="Z31" s="6">
        <f t="shared" si="0"/>
        <v>2.04</v>
      </c>
      <c r="AA31" s="6">
        <f t="shared" si="1"/>
        <v>1428</v>
      </c>
    </row>
    <row r="32" spans="1:27" ht="55.5" customHeight="1" x14ac:dyDescent="0.25">
      <c r="A32" s="3">
        <v>3</v>
      </c>
      <c r="B32" s="4" t="s">
        <v>52</v>
      </c>
      <c r="C32" s="4" t="s">
        <v>53</v>
      </c>
      <c r="D32" s="4" t="s">
        <v>54</v>
      </c>
      <c r="E32" s="4" t="s">
        <v>72</v>
      </c>
      <c r="F32" s="5" t="s">
        <v>73</v>
      </c>
      <c r="G32" s="4"/>
      <c r="H32" s="4" t="s">
        <v>57</v>
      </c>
      <c r="I32" s="4" t="s">
        <v>58</v>
      </c>
      <c r="J32" s="4" t="s">
        <v>59</v>
      </c>
      <c r="K32" s="4" t="s">
        <v>74</v>
      </c>
      <c r="L32" s="4" t="s">
        <v>61</v>
      </c>
      <c r="M32" s="4" t="s">
        <v>62</v>
      </c>
      <c r="N32" s="4" t="s">
        <v>63</v>
      </c>
      <c r="O32" s="6" t="s">
        <v>75</v>
      </c>
      <c r="P32" s="4" t="s">
        <v>62</v>
      </c>
      <c r="Q32" s="6" t="str">
        <f>IF('Анализ рынка'!M30&gt;0,'Анализ рынка'!M30,TEXT(VALUE('Анализ рынка'!M30),"#"))</f>
        <v/>
      </c>
      <c r="R32" s="6">
        <f>IF('Реестр пред. отп. цен на ЖНВЛП'!N78&gt;0,'Реестр пред. отп. цен на ЖНВЛП'!N78,TEXT(VALUE('Реестр пред. отп. цен на ЖНВЛП'!N78),"#"))</f>
        <v>3.34</v>
      </c>
      <c r="S32" s="6">
        <f>IF(ROUND(((SUMPRODUCT('Метод ср.взвеш. цены'!O18:O19,'Метод ср.взвеш. цены'!P18:P19)))/MAX(SUM('Метод ср.взвеш. цены'!O18:O19),1),2)&gt;0,ROUND(((SUMPRODUCT('Метод ср.взвеш. цены'!O18:O19,'Метод ср.взвеш. цены'!P18:P19)))/MAX(SUM('Метод ср.взвеш. цены'!O18:O19),1),2),TEXT(VALUE(ROUND(((SUMPRODUCT('Метод ср.взвеш. цены'!O18:O19,'Метод ср.взвеш. цены'!P18:P19)))/MAX(SUM('Метод ср.взвеш. цены'!O18:O19),1),2)),"#"))</f>
        <v>1.37</v>
      </c>
      <c r="T32" s="6">
        <f>IF(ROUND('Метод референтных цен'!AK25,2)&gt;0,ROUND('Метод референтных цен'!AK25,2),TEXT(VALUE(ROUND('Метод референтных цен'!AK25,2)),"#"))</f>
        <v>1.66</v>
      </c>
      <c r="U32" s="6">
        <f>IF(ROUND('Метод референтных цен'!AN25,2)&gt;0,ROUND('Метод референтных цен'!AN25,2),TEXT(VALUE(ROUND('Метод референтных цен'!AN25,2)),"#"))</f>
        <v>2.16</v>
      </c>
      <c r="V32" s="6">
        <f>IF(ROUND('Метод референтных цен'!AO25,2)&gt;0,ROUND('Метод референтных цен'!AO25,2),TEXT(VALUE(ROUND('Метод референтных цен'!AO25,2)),"#"))</f>
        <v>2.67</v>
      </c>
      <c r="W32" s="6">
        <v>5.87</v>
      </c>
      <c r="X32" s="6">
        <v>16</v>
      </c>
      <c r="Y32" s="6">
        <v>10</v>
      </c>
      <c r="Z32" s="6">
        <f t="shared" si="0"/>
        <v>7.49</v>
      </c>
      <c r="AA32" s="6">
        <f t="shared" si="1"/>
        <v>13482</v>
      </c>
    </row>
    <row r="33" spans="1:27" ht="55.5" customHeight="1" x14ac:dyDescent="0.25">
      <c r="A33" s="3">
        <v>4</v>
      </c>
      <c r="B33" s="4" t="s">
        <v>52</v>
      </c>
      <c r="C33" s="4" t="s">
        <v>53</v>
      </c>
      <c r="D33" s="4" t="s">
        <v>54</v>
      </c>
      <c r="E33" s="4" t="s">
        <v>76</v>
      </c>
      <c r="F33" s="5"/>
      <c r="G33" s="4"/>
      <c r="H33" s="4" t="s">
        <v>57</v>
      </c>
      <c r="I33" s="4" t="s">
        <v>58</v>
      </c>
      <c r="J33" s="4" t="s">
        <v>59</v>
      </c>
      <c r="K33" s="4" t="s">
        <v>77</v>
      </c>
      <c r="L33" s="4" t="s">
        <v>61</v>
      </c>
      <c r="M33" s="4"/>
      <c r="N33" s="4" t="s">
        <v>63</v>
      </c>
      <c r="O33" s="6" t="s">
        <v>78</v>
      </c>
      <c r="P33" s="4" t="s">
        <v>62</v>
      </c>
      <c r="Q33" s="6" t="str">
        <f>IF('Анализ рынка'!M39&gt;0,'Анализ рынка'!M39,TEXT(VALUE('Анализ рынка'!M39),"#"))</f>
        <v/>
      </c>
      <c r="R33" s="6">
        <f>IF('Реестр пред. отп. цен на ЖНВЛП'!N91&gt;0,'Реестр пред. отп. цен на ЖНВЛП'!N91,TEXT(VALUE('Реестр пред. отп. цен на ЖНВЛП'!N91),"#"))</f>
        <v>1.39</v>
      </c>
      <c r="S33" s="6">
        <f>IF(ROUND(((SUMPRODUCT('Метод ср.взвеш. цены'!O23:O24,'Метод ср.взвеш. цены'!P23:P24)))/MAX(SUM('Метод ср.взвеш. цены'!O23:O24),1),2)&gt;0,ROUND(((SUMPRODUCT('Метод ср.взвеш. цены'!O23:O24,'Метод ср.взвеш. цены'!P23:P24)))/MAX(SUM('Метод ср.взвеш. цены'!O23:O24),1),2),TEXT(VALUE(ROUND(((SUMPRODUCT('Метод ср.взвеш. цены'!O23:O24,'Метод ср.взвеш. цены'!P23:P24)))/MAX(SUM('Метод ср.взвеш. цены'!O23:O24),1),2)),"#"))</f>
        <v>1.18</v>
      </c>
      <c r="T33" s="6">
        <f>IF(ROUND('Метод референтных цен'!AK34,2)&gt;0,ROUND('Метод референтных цен'!AK34,2),TEXT(VALUE(ROUND('Метод референтных цен'!AK34,2)),"#"))</f>
        <v>1.04</v>
      </c>
      <c r="U33" s="6">
        <f>IF(ROUND('Метод референтных цен'!AN34,2)&gt;0,ROUND('Метод референтных цен'!AN34,2),TEXT(VALUE(ROUND('Метод референтных цен'!AN34,2)),"#"))</f>
        <v>1.51</v>
      </c>
      <c r="V33" s="6">
        <f>IF(ROUND('Метод референтных цен'!AO34,2)&gt;0,ROUND('Метод референтных цен'!AO34,2),TEXT(VALUE(ROUND('Метод референтных цен'!AO34,2)),"#"))</f>
        <v>1.97</v>
      </c>
      <c r="W33" s="6">
        <v>1.71</v>
      </c>
      <c r="X33" s="6">
        <v>16</v>
      </c>
      <c r="Y33" s="6">
        <v>10</v>
      </c>
      <c r="Z33" s="6">
        <f t="shared" si="0"/>
        <v>2.1800000000000002</v>
      </c>
      <c r="AA33" s="6">
        <f t="shared" si="1"/>
        <v>17440</v>
      </c>
    </row>
    <row r="34" spans="1:27" ht="55.5" customHeight="1" x14ac:dyDescent="0.25">
      <c r="A34" s="3">
        <v>5</v>
      </c>
      <c r="B34" s="4" t="s">
        <v>52</v>
      </c>
      <c r="C34" s="4" t="s">
        <v>53</v>
      </c>
      <c r="D34" s="4" t="s">
        <v>54</v>
      </c>
      <c r="E34" s="4" t="s">
        <v>76</v>
      </c>
      <c r="F34" s="5"/>
      <c r="G34" s="4"/>
      <c r="H34" s="4" t="s">
        <v>57</v>
      </c>
      <c r="I34" s="4" t="s">
        <v>58</v>
      </c>
      <c r="J34" s="4" t="s">
        <v>66</v>
      </c>
      <c r="K34" s="4" t="s">
        <v>79</v>
      </c>
      <c r="L34" s="4"/>
      <c r="M34" s="4"/>
      <c r="N34" s="4"/>
      <c r="O34" s="6" t="s">
        <v>80</v>
      </c>
      <c r="P34" s="4" t="s">
        <v>69</v>
      </c>
      <c r="Q34" s="6" t="str">
        <f>IF('Анализ рынка'!M48&gt;0,'Анализ рынка'!M48,TEXT(VALUE('Анализ рынка'!M48),"#"))</f>
        <v/>
      </c>
      <c r="R34" s="6">
        <f>IF('Реестр пред. отп. цен на ЖНВЛП'!N102&gt;0,'Реестр пред. отп. цен на ЖНВЛП'!N102,TEXT(VALUE('Реестр пред. отп. цен на ЖНВЛП'!N102),"#"))</f>
        <v>5.57</v>
      </c>
      <c r="S34" s="6" t="str">
        <f>IF(ROUND(((SUMPRODUCT('Метод ср.взвеш. цены'!O28:O29,'Метод ср.взвеш. цены'!P28:P29)))/MAX(SUM('Метод ср.взвеш. цены'!O28:O29),1),2)&gt;0,ROUND(((SUMPRODUCT('Метод ср.взвеш. цены'!O28:O29,'Метод ср.взвеш. цены'!P28:P29)))/MAX(SUM('Метод ср.взвеш. цены'!O28:O29),1),2),TEXT(VALUE(ROUND(((SUMPRODUCT('Метод ср.взвеш. цены'!O28:O29,'Метод ср.взвеш. цены'!P28:P29)))/MAX(SUM('Метод ср.взвеш. цены'!O28:O29),1),2)),"#"))</f>
        <v/>
      </c>
      <c r="T34" s="6" t="str">
        <f>IF(ROUND('Метод референтных цен'!AK43,2)&gt;0,ROUND('Метод референтных цен'!AK43,2),TEXT(VALUE(ROUND('Метод референтных цен'!AK43,2)),"#"))</f>
        <v/>
      </c>
      <c r="U34" s="6" t="str">
        <f>IF(ROUND('Метод референтных цен'!AN43,2)&gt;0,ROUND('Метод референтных цен'!AN43,2),TEXT(VALUE(ROUND('Метод референтных цен'!AN43,2)),"#"))</f>
        <v/>
      </c>
      <c r="V34" s="6" t="str">
        <f>IF(ROUND('Метод референтных цен'!AO43,2)&gt;0,ROUND('Метод референтных цен'!AO43,2),TEXT(VALUE(ROUND('Метод референтных цен'!AO43,2)),"#"))</f>
        <v/>
      </c>
      <c r="W34" s="6">
        <v>13.18</v>
      </c>
      <c r="X34" s="6">
        <v>16</v>
      </c>
      <c r="Y34" s="6">
        <v>10</v>
      </c>
      <c r="Z34" s="6">
        <f t="shared" si="0"/>
        <v>16.82</v>
      </c>
      <c r="AA34" s="6">
        <f t="shared" si="1"/>
        <v>16820</v>
      </c>
    </row>
    <row r="35" spans="1:27" ht="55.5" customHeight="1" x14ac:dyDescent="0.25">
      <c r="A35" s="3">
        <v>6</v>
      </c>
      <c r="B35" s="4" t="s">
        <v>52</v>
      </c>
      <c r="C35" s="4" t="s">
        <v>53</v>
      </c>
      <c r="D35" s="4" t="s">
        <v>54</v>
      </c>
      <c r="E35" s="4" t="s">
        <v>81</v>
      </c>
      <c r="F35" s="5" t="s">
        <v>82</v>
      </c>
      <c r="G35" s="4"/>
      <c r="H35" s="4" t="s">
        <v>57</v>
      </c>
      <c r="I35" s="4" t="s">
        <v>58</v>
      </c>
      <c r="J35" s="4" t="s">
        <v>83</v>
      </c>
      <c r="K35" s="4" t="s">
        <v>84</v>
      </c>
      <c r="L35" s="4" t="s">
        <v>68</v>
      </c>
      <c r="M35" s="4" t="s">
        <v>69</v>
      </c>
      <c r="N35" s="4" t="s">
        <v>70</v>
      </c>
      <c r="O35" s="6" t="s">
        <v>85</v>
      </c>
      <c r="P35" s="4" t="s">
        <v>69</v>
      </c>
      <c r="Q35" s="6" t="str">
        <f>IF('Анализ рынка'!M57&gt;0,'Анализ рынка'!M57,TEXT(VALUE('Анализ рынка'!M57),"#"))</f>
        <v/>
      </c>
      <c r="R35" s="6">
        <f>IF('Реестр пред. отп. цен на ЖНВЛП'!N122&gt;0,'Реестр пред. отп. цен на ЖНВЛП'!N122,TEXT(VALUE('Реестр пред. отп. цен на ЖНВЛП'!N122),"#"))</f>
        <v>21.23</v>
      </c>
      <c r="S35" s="6">
        <f>IF(ROUND(((SUMPRODUCT('Метод ср.взвеш. цены'!O33:O34,'Метод ср.взвеш. цены'!P33:P34)))/MAX(SUM('Метод ср.взвеш. цены'!O33:O34),1),2)&gt;0,ROUND(((SUMPRODUCT('Метод ср.взвеш. цены'!O33:O34,'Метод ср.взвеш. цены'!P33:P34)))/MAX(SUM('Метод ср.взвеш. цены'!O33:O34),1),2),TEXT(VALUE(ROUND(((SUMPRODUCT('Метод ср.взвеш. цены'!O33:O34,'Метод ср.взвеш. цены'!P33:P34)))/MAX(SUM('Метод ср.взвеш. цены'!O33:O34),1),2)),"#"))</f>
        <v>27.86</v>
      </c>
      <c r="T35" s="6">
        <f>IF(ROUND('Метод референтных цен'!AK51,2)&gt;0,ROUND('Метод референтных цен'!AK51,2),TEXT(VALUE(ROUND('Метод референтных цен'!AK51,2)),"#"))</f>
        <v>10.44</v>
      </c>
      <c r="U35" s="6">
        <f>IF(ROUND('Метод референтных цен'!AN51,2)&gt;0,ROUND('Метод референтных цен'!AN51,2),TEXT(VALUE(ROUND('Метод референтных цен'!AN51,2)),"#"))</f>
        <v>14.36</v>
      </c>
      <c r="V35" s="6">
        <f>IF(ROUND('Метод референтных цен'!AO51,2)&gt;0,ROUND('Метод референтных цен'!AO51,2),TEXT(VALUE(ROUND('Метод референтных цен'!AO51,2)),"#"))</f>
        <v>13.85</v>
      </c>
      <c r="W35" s="6">
        <v>27.09</v>
      </c>
      <c r="X35" s="6">
        <v>14</v>
      </c>
      <c r="Y35" s="6">
        <v>10</v>
      </c>
      <c r="Z35" s="6">
        <f t="shared" si="0"/>
        <v>33.97</v>
      </c>
      <c r="AA35" s="6">
        <f t="shared" si="1"/>
        <v>13588</v>
      </c>
    </row>
    <row r="36" spans="1:27" ht="66" customHeight="1" x14ac:dyDescent="0.25">
      <c r="A36" s="3">
        <v>7</v>
      </c>
      <c r="B36" s="4" t="s">
        <v>52</v>
      </c>
      <c r="C36" s="4" t="s">
        <v>53</v>
      </c>
      <c r="D36" s="4" t="s">
        <v>54</v>
      </c>
      <c r="E36" s="4" t="s">
        <v>86</v>
      </c>
      <c r="F36" s="5" t="s">
        <v>87</v>
      </c>
      <c r="G36" s="4"/>
      <c r="H36" s="4" t="s">
        <v>57</v>
      </c>
      <c r="I36" s="4" t="s">
        <v>58</v>
      </c>
      <c r="J36" s="4" t="s">
        <v>88</v>
      </c>
      <c r="K36" s="4" t="s">
        <v>89</v>
      </c>
      <c r="L36" s="4" t="s">
        <v>61</v>
      </c>
      <c r="M36" s="4" t="s">
        <v>62</v>
      </c>
      <c r="N36" s="4" t="s">
        <v>63</v>
      </c>
      <c r="O36" s="6" t="s">
        <v>90</v>
      </c>
      <c r="P36" s="4" t="s">
        <v>62</v>
      </c>
      <c r="Q36" s="6" t="str">
        <f>IF('Анализ рынка'!M66&gt;0,'Анализ рынка'!M66,TEXT(VALUE('Анализ рынка'!M66),"#"))</f>
        <v/>
      </c>
      <c r="R36" s="6">
        <f>IF('Реестр пред. отп. цен на ЖНВЛП'!N141&gt;0,'Реестр пред. отп. цен на ЖНВЛП'!N141,TEXT(VALUE('Реестр пред. отп. цен на ЖНВЛП'!N141),"#"))</f>
        <v>4.62</v>
      </c>
      <c r="S36" s="6" t="str">
        <f>IF(ROUND(((SUMPRODUCT('Метод ср.взвеш. цены'!O39:O40,'Метод ср.взвеш. цены'!P39:P40)))/MAX(SUM('Метод ср.взвеш. цены'!O39:O40),1),2)&gt;0,ROUND(((SUMPRODUCT('Метод ср.взвеш. цены'!O39:O40,'Метод ср.взвеш. цены'!P39:P40)))/MAX(SUM('Метод ср.взвеш. цены'!O39:O40),1),2),TEXT(VALUE(ROUND(((SUMPRODUCT('Метод ср.взвеш. цены'!O39:O40,'Метод ср.взвеш. цены'!P39:P40)))/MAX(SUM('Метод ср.взвеш. цены'!O39:O40),1),2)),"#"))</f>
        <v/>
      </c>
      <c r="T36" s="6">
        <f>IF(ROUND('Метод референтных цен'!AK59,2)&gt;0,ROUND('Метод референтных цен'!AK59,2),TEXT(VALUE(ROUND('Метод референтных цен'!AK59,2)),"#"))</f>
        <v>6.06</v>
      </c>
      <c r="U36" s="6">
        <f>IF(ROUND('Метод референтных цен'!AN59,2)&gt;0,ROUND('Метод референтных цен'!AN59,2),TEXT(VALUE(ROUND('Метод референтных цен'!AN59,2)),"#"))</f>
        <v>7.75</v>
      </c>
      <c r="V36" s="6">
        <f>IF(ROUND('Метод референтных цен'!AO59,2)&gt;0,ROUND('Метод референтных цен'!AO59,2),TEXT(VALUE(ROUND('Метод референтных цен'!AO59,2)),"#"))</f>
        <v>9.4499999999999993</v>
      </c>
      <c r="W36" s="6">
        <v>5.33</v>
      </c>
      <c r="X36" s="6">
        <v>16</v>
      </c>
      <c r="Y36" s="6">
        <v>10</v>
      </c>
      <c r="Z36" s="6">
        <f t="shared" si="0"/>
        <v>6.8</v>
      </c>
      <c r="AA36" s="6">
        <f t="shared" si="1"/>
        <v>5100</v>
      </c>
    </row>
    <row r="37" spans="1:27" ht="55.5" customHeight="1" x14ac:dyDescent="0.25">
      <c r="A37" s="3">
        <v>8</v>
      </c>
      <c r="B37" s="4" t="s">
        <v>52</v>
      </c>
      <c r="C37" s="4" t="s">
        <v>53</v>
      </c>
      <c r="D37" s="4" t="s">
        <v>54</v>
      </c>
      <c r="E37" s="4" t="s">
        <v>86</v>
      </c>
      <c r="F37" s="5" t="s">
        <v>91</v>
      </c>
      <c r="G37" s="4"/>
      <c r="H37" s="4" t="s">
        <v>57</v>
      </c>
      <c r="I37" s="4" t="s">
        <v>58</v>
      </c>
      <c r="J37" s="4" t="s">
        <v>92</v>
      </c>
      <c r="K37" s="4" t="s">
        <v>93</v>
      </c>
      <c r="L37" s="4" t="s">
        <v>61</v>
      </c>
      <c r="M37" s="4" t="s">
        <v>62</v>
      </c>
      <c r="N37" s="4" t="s">
        <v>63</v>
      </c>
      <c r="O37" s="6" t="s">
        <v>94</v>
      </c>
      <c r="P37" s="4" t="s">
        <v>62</v>
      </c>
      <c r="Q37" s="6" t="str">
        <f>IF('Анализ рынка'!M75&gt;0,'Анализ рынка'!M75,TEXT(VALUE('Анализ рынка'!M75),"#"))</f>
        <v/>
      </c>
      <c r="R37" s="6">
        <f>IF('Реестр пред. отп. цен на ЖНВЛП'!N150&gt;0,'Реестр пред. отп. цен на ЖНВЛП'!N150,TEXT(VALUE('Реестр пред. отп. цен на ЖНВЛП'!N150),"#"))</f>
        <v>6.32</v>
      </c>
      <c r="S37" s="6" t="str">
        <f>IF(ROUND(((SUMPRODUCT('Метод ср.взвеш. цены'!O44:O45,'Метод ср.взвеш. цены'!P44:P45)))/MAX(SUM('Метод ср.взвеш. цены'!O44:O45),1),2)&gt;0,ROUND(((SUMPRODUCT('Метод ср.взвеш. цены'!O44:O45,'Метод ср.взвеш. цены'!P44:P45)))/MAX(SUM('Метод ср.взвеш. цены'!O44:O45),1),2),TEXT(VALUE(ROUND(((SUMPRODUCT('Метод ср.взвеш. цены'!O44:O45,'Метод ср.взвеш. цены'!P44:P45)))/MAX(SUM('Метод ср.взвеш. цены'!O44:O45),1),2)),"#"))</f>
        <v/>
      </c>
      <c r="T37" s="6">
        <f>IF(ROUND('Метод референтных цен'!AK67,2)&gt;0,ROUND('Метод референтных цен'!AK67,2),TEXT(VALUE(ROUND('Метод референтных цен'!AK67,2)),"#"))</f>
        <v>16.95</v>
      </c>
      <c r="U37" s="6">
        <f>IF(ROUND('Метод референтных цен'!AN67,2)&gt;0,ROUND('Метод референтных цен'!AN67,2),TEXT(VALUE(ROUND('Метод референтных цен'!AN67,2)),"#"))</f>
        <v>21.79</v>
      </c>
      <c r="V37" s="6">
        <f>IF(ROUND('Метод референтных цен'!AO67,2)&gt;0,ROUND('Метод референтных цен'!AO67,2),TEXT(VALUE(ROUND('Метод референтных цен'!AO67,2)),"#"))</f>
        <v>7.37</v>
      </c>
      <c r="W37" s="6">
        <v>8.42</v>
      </c>
      <c r="X37" s="6">
        <v>16</v>
      </c>
      <c r="Y37" s="6">
        <v>10</v>
      </c>
      <c r="Z37" s="6">
        <f t="shared" si="0"/>
        <v>10.74</v>
      </c>
      <c r="AA37" s="6">
        <f t="shared" si="1"/>
        <v>12888</v>
      </c>
    </row>
    <row r="38" spans="1:27" ht="55.5" customHeight="1" x14ac:dyDescent="0.25">
      <c r="A38" s="3">
        <v>9</v>
      </c>
      <c r="B38" s="4" t="s">
        <v>52</v>
      </c>
      <c r="C38" s="4" t="s">
        <v>53</v>
      </c>
      <c r="D38" s="4" t="s">
        <v>54</v>
      </c>
      <c r="E38" s="4" t="s">
        <v>95</v>
      </c>
      <c r="F38" s="5" t="s">
        <v>96</v>
      </c>
      <c r="G38" s="4"/>
      <c r="H38" s="4" t="s">
        <v>57</v>
      </c>
      <c r="I38" s="4" t="s">
        <v>58</v>
      </c>
      <c r="J38" s="4" t="s">
        <v>66</v>
      </c>
      <c r="K38" s="4" t="s">
        <v>84</v>
      </c>
      <c r="L38" s="4" t="s">
        <v>68</v>
      </c>
      <c r="M38" s="4" t="s">
        <v>69</v>
      </c>
      <c r="N38" s="4" t="s">
        <v>70</v>
      </c>
      <c r="O38" s="6" t="s">
        <v>97</v>
      </c>
      <c r="P38" s="4" t="s">
        <v>69</v>
      </c>
      <c r="Q38" s="6" t="str">
        <f>IF('Анализ рынка'!M84&gt;0,'Анализ рынка'!M84,TEXT(VALUE('Анализ рынка'!M84),"#"))</f>
        <v/>
      </c>
      <c r="R38" s="6">
        <f>IF('Реестр пред. отп. цен на ЖНВЛП'!N165&gt;0,'Реестр пред. отп. цен на ЖНВЛП'!N165,TEXT(VALUE('Реестр пред. отп. цен на ЖНВЛП'!N165),"#"))</f>
        <v>3.87</v>
      </c>
      <c r="S38" s="6">
        <f>IF(ROUND(((SUMPRODUCT('Метод ср.взвеш. цены'!O49:O50,'Метод ср.взвеш. цены'!P49:P50)))/MAX(SUM('Метод ср.взвеш. цены'!O49:O50),1),2)&gt;0,ROUND(((SUMPRODUCT('Метод ср.взвеш. цены'!O49:O50,'Метод ср.взвеш. цены'!P49:P50)))/MAX(SUM('Метод ср.взвеш. цены'!O49:O50),1),2),TEXT(VALUE(ROUND(((SUMPRODUCT('Метод ср.взвеш. цены'!O49:O50,'Метод ср.взвеш. цены'!P49:P50)))/MAX(SUM('Метод ср.взвеш. цены'!O49:O50),1),2)),"#"))</f>
        <v>2.93</v>
      </c>
      <c r="T38" s="6">
        <f>IF(ROUND('Метод референтных цен'!AK76,2)&gt;0,ROUND('Метод референтных цен'!AK76,2),TEXT(VALUE(ROUND('Метод референтных цен'!AK76,2)),"#"))</f>
        <v>3.35</v>
      </c>
      <c r="U38" s="6">
        <f>IF(ROUND('Метод референтных цен'!AN76,2)&gt;0,ROUND('Метод референтных цен'!AN76,2),TEXT(VALUE(ROUND('Метод референтных цен'!AN76,2)),"#"))</f>
        <v>4.66</v>
      </c>
      <c r="V38" s="6">
        <f>IF(ROUND('Метод референтных цен'!AO76,2)&gt;0,ROUND('Метод референтных цен'!AO76,2),TEXT(VALUE(ROUND('Метод референтных цен'!AO76,2)),"#"))</f>
        <v>5.97</v>
      </c>
      <c r="W38" s="6">
        <v>12.42</v>
      </c>
      <c r="X38" s="6">
        <v>16</v>
      </c>
      <c r="Y38" s="6">
        <v>10</v>
      </c>
      <c r="Z38" s="6">
        <f t="shared" si="0"/>
        <v>15.85</v>
      </c>
      <c r="AA38" s="6">
        <f t="shared" si="1"/>
        <v>22190</v>
      </c>
    </row>
    <row r="39" spans="1:27" ht="55.5" customHeight="1" x14ac:dyDescent="0.25">
      <c r="A39" s="3">
        <v>10</v>
      </c>
      <c r="B39" s="4" t="s">
        <v>52</v>
      </c>
      <c r="C39" s="4" t="s">
        <v>53</v>
      </c>
      <c r="D39" s="4" t="s">
        <v>54</v>
      </c>
      <c r="E39" s="4" t="s">
        <v>95</v>
      </c>
      <c r="F39" s="5" t="s">
        <v>98</v>
      </c>
      <c r="G39" s="4"/>
      <c r="H39" s="4" t="s">
        <v>57</v>
      </c>
      <c r="I39" s="4" t="s">
        <v>58</v>
      </c>
      <c r="J39" s="4" t="s">
        <v>59</v>
      </c>
      <c r="K39" s="4" t="s">
        <v>99</v>
      </c>
      <c r="L39" s="4" t="s">
        <v>61</v>
      </c>
      <c r="M39" s="4" t="s">
        <v>62</v>
      </c>
      <c r="N39" s="4" t="s">
        <v>63</v>
      </c>
      <c r="O39" s="6" t="s">
        <v>100</v>
      </c>
      <c r="P39" s="4" t="s">
        <v>62</v>
      </c>
      <c r="Q39" s="6" t="str">
        <f>IF('Анализ рынка'!M93&gt;0,'Анализ рынка'!M93,TEXT(VALUE('Анализ рынка'!M93),"#"))</f>
        <v/>
      </c>
      <c r="R39" s="6">
        <f>IF('Реестр пред. отп. цен на ЖНВЛП'!N180&gt;0,'Реестр пред. отп. цен на ЖНВЛП'!N180,TEXT(VALUE('Реестр пред. отп. цен на ЖНВЛП'!N180),"#"))</f>
        <v>0.26</v>
      </c>
      <c r="S39" s="6">
        <f>IF(ROUND(((SUMPRODUCT('Метод ср.взвеш. цены'!O54:O55,'Метод ср.взвеш. цены'!P54:P55)))/MAX(SUM('Метод ср.взвеш. цены'!O54:O55),1),2)&gt;0,ROUND(((SUMPRODUCT('Метод ср.взвеш. цены'!O54:O55,'Метод ср.взвеш. цены'!P54:P55)))/MAX(SUM('Метод ср.взвеш. цены'!O54:O55),1),2),TEXT(VALUE(ROUND(((SUMPRODUCT('Метод ср.взвеш. цены'!O54:O55,'Метод ср.взвеш. цены'!P54:P55)))/MAX(SUM('Метод ср.взвеш. цены'!O54:O55),1),2)),"#"))</f>
        <v>0.28000000000000003</v>
      </c>
      <c r="T39" s="6">
        <f>IF(ROUND('Метод референтных цен'!AK84,2)&gt;0,ROUND('Метод референтных цен'!AK84,2),TEXT(VALUE(ROUND('Метод референтных цен'!AK84,2)),"#"))</f>
        <v>0.41</v>
      </c>
      <c r="U39" s="6">
        <f>IF(ROUND('Метод референтных цен'!AN84,2)&gt;0,ROUND('Метод референтных цен'!AN84,2),TEXT(VALUE(ROUND('Метод референтных цен'!AN84,2)),"#"))</f>
        <v>0.54</v>
      </c>
      <c r="V39" s="6">
        <f>IF(ROUND('Метод референтных цен'!AO84,2)&gt;0,ROUND('Метод референтных цен'!AO84,2),TEXT(VALUE(ROUND('Метод референтных цен'!AO84,2)),"#"))</f>
        <v>0.67</v>
      </c>
      <c r="W39" s="6">
        <v>0.32</v>
      </c>
      <c r="X39" s="6">
        <v>18</v>
      </c>
      <c r="Y39" s="6">
        <v>10</v>
      </c>
      <c r="Z39" s="6">
        <f t="shared" si="0"/>
        <v>0.42</v>
      </c>
      <c r="AA39" s="6">
        <f t="shared" si="1"/>
        <v>2100</v>
      </c>
    </row>
    <row r="40" spans="1:27" ht="55.5" customHeight="1" x14ac:dyDescent="0.25">
      <c r="A40" s="3">
        <v>11</v>
      </c>
      <c r="B40" s="4" t="s">
        <v>52</v>
      </c>
      <c r="C40" s="4" t="s">
        <v>53</v>
      </c>
      <c r="D40" s="4" t="s">
        <v>54</v>
      </c>
      <c r="E40" s="4" t="s">
        <v>95</v>
      </c>
      <c r="F40" s="5" t="s">
        <v>101</v>
      </c>
      <c r="G40" s="4"/>
      <c r="H40" s="4" t="s">
        <v>57</v>
      </c>
      <c r="I40" s="4" t="s">
        <v>58</v>
      </c>
      <c r="J40" s="4" t="s">
        <v>102</v>
      </c>
      <c r="K40" s="4" t="s">
        <v>103</v>
      </c>
      <c r="L40" s="4" t="s">
        <v>68</v>
      </c>
      <c r="M40" s="4" t="s">
        <v>69</v>
      </c>
      <c r="N40" s="4" t="s">
        <v>70</v>
      </c>
      <c r="O40" s="6" t="s">
        <v>104</v>
      </c>
      <c r="P40" s="4" t="s">
        <v>69</v>
      </c>
      <c r="Q40" s="6" t="str">
        <f>IF('Анализ рынка'!M102&gt;0,'Анализ рынка'!M102,TEXT(VALUE('Анализ рынка'!M102),"#"))</f>
        <v/>
      </c>
      <c r="R40" s="6">
        <f>IF('Реестр пред. отп. цен на ЖНВЛП'!N189&gt;0,'Реестр пред. отп. цен на ЖНВЛП'!N189,TEXT(VALUE('Реестр пред. отп. цен на ЖНВЛП'!N189),"#"))</f>
        <v>50.85</v>
      </c>
      <c r="S40" s="6" t="str">
        <f>IF(ROUND(((SUMPRODUCT('Метод ср.взвеш. цены'!O59:O60,'Метод ср.взвеш. цены'!P59:P60)))/MAX(SUM('Метод ср.взвеш. цены'!O59:O60),1),2)&gt;0,ROUND(((SUMPRODUCT('Метод ср.взвеш. цены'!O59:O60,'Метод ср.взвеш. цены'!P59:P60)))/MAX(SUM('Метод ср.взвеш. цены'!O59:O60),1),2),TEXT(VALUE(ROUND(((SUMPRODUCT('Метод ср.взвеш. цены'!O59:O60,'Метод ср.взвеш. цены'!P59:P60)))/MAX(SUM('Метод ср.взвеш. цены'!O59:O60),1),2)),"#"))</f>
        <v/>
      </c>
      <c r="T40" s="6">
        <f>IF(ROUND('Метод референтных цен'!AK92,2)&gt;0,ROUND('Метод референтных цен'!AK92,2),TEXT(VALUE(ROUND('Метод референтных цен'!AK92,2)),"#"))</f>
        <v>57.54</v>
      </c>
      <c r="U40" s="6">
        <f>IF(ROUND('Метод референтных цен'!AN92,2)&gt;0,ROUND('Метод референтных цен'!AN92,2),TEXT(VALUE(ROUND('Метод референтных цен'!AN92,2)),"#"))</f>
        <v>75.42</v>
      </c>
      <c r="V40" s="6">
        <f>IF(ROUND('Метод референтных цен'!AO92,2)&gt;0,ROUND('Метод референтных цен'!AO92,2),TEXT(VALUE(ROUND('Метод референтных цен'!AO92,2)),"#"))</f>
        <v>1.21</v>
      </c>
      <c r="W40" s="6">
        <v>53.77</v>
      </c>
      <c r="X40" s="6">
        <v>16</v>
      </c>
      <c r="Y40" s="6">
        <v>10</v>
      </c>
      <c r="Z40" s="6">
        <f t="shared" si="0"/>
        <v>68.61</v>
      </c>
      <c r="AA40" s="6">
        <f t="shared" si="1"/>
        <v>1372.2</v>
      </c>
    </row>
    <row r="41" spans="1:27" ht="55.5" customHeight="1" x14ac:dyDescent="0.25">
      <c r="A41" s="3">
        <v>12</v>
      </c>
      <c r="B41" s="4" t="s">
        <v>52</v>
      </c>
      <c r="C41" s="4" t="s">
        <v>53</v>
      </c>
      <c r="D41" s="4" t="s">
        <v>54</v>
      </c>
      <c r="E41" s="4" t="s">
        <v>105</v>
      </c>
      <c r="F41" s="5" t="s">
        <v>106</v>
      </c>
      <c r="G41" s="4"/>
      <c r="H41" s="4" t="s">
        <v>57</v>
      </c>
      <c r="I41" s="4" t="s">
        <v>58</v>
      </c>
      <c r="J41" s="4" t="s">
        <v>107</v>
      </c>
      <c r="K41" s="4" t="s">
        <v>108</v>
      </c>
      <c r="L41" s="4" t="s">
        <v>68</v>
      </c>
      <c r="M41" s="4" t="s">
        <v>69</v>
      </c>
      <c r="N41" s="4" t="s">
        <v>70</v>
      </c>
      <c r="O41" s="6" t="s">
        <v>109</v>
      </c>
      <c r="P41" s="4" t="s">
        <v>69</v>
      </c>
      <c r="Q41" s="6" t="str">
        <f>IF('Анализ рынка'!M111&gt;0,'Анализ рынка'!M111,TEXT(VALUE('Анализ рынка'!M111),"#"))</f>
        <v/>
      </c>
      <c r="R41" s="6">
        <f>IF('Реестр пред. отп. цен на ЖНВЛП'!N198&gt;0,'Реестр пред. отп. цен на ЖНВЛП'!N198,TEXT(VALUE('Реестр пред. отп. цен на ЖНВЛП'!N198),"#"))</f>
        <v>4.95</v>
      </c>
      <c r="S41" s="6" t="str">
        <f>IF(ROUND(((SUMPRODUCT('Метод ср.взвеш. цены'!O64:O65,'Метод ср.взвеш. цены'!P64:P65)))/MAX(SUM('Метод ср.взвеш. цены'!O64:O65),1),2)&gt;0,ROUND(((SUMPRODUCT('Метод ср.взвеш. цены'!O64:O65,'Метод ср.взвеш. цены'!P64:P65)))/MAX(SUM('Метод ср.взвеш. цены'!O64:O65),1),2),TEXT(VALUE(ROUND(((SUMPRODUCT('Метод ср.взвеш. цены'!O64:O65,'Метод ср.взвеш. цены'!P64:P65)))/MAX(SUM('Метод ср.взвеш. цены'!O64:O65),1),2)),"#"))</f>
        <v/>
      </c>
      <c r="T41" s="6">
        <f>IF(ROUND('Метод референтных цен'!AK100,2)&gt;0,ROUND('Метод референтных цен'!AK100,2),TEXT(VALUE(ROUND('Метод референтных цен'!AK100,2)),"#"))</f>
        <v>0.12</v>
      </c>
      <c r="U41" s="6">
        <f>IF(ROUND('Метод референтных цен'!AN100,2)&gt;0,ROUND('Метод референтных цен'!AN100,2),TEXT(VALUE(ROUND('Метод референтных цен'!AN100,2)),"#"))</f>
        <v>0.13</v>
      </c>
      <c r="V41" s="6">
        <f>IF(ROUND('Метод референтных цен'!AO100,2)&gt;0,ROUND('Метод референтных цен'!AO100,2),TEXT(VALUE(ROUND('Метод референтных цен'!AO100,2)),"#"))</f>
        <v>0.14000000000000001</v>
      </c>
      <c r="W41" s="6">
        <v>7.05</v>
      </c>
      <c r="X41" s="6">
        <v>16</v>
      </c>
      <c r="Y41" s="6">
        <v>10</v>
      </c>
      <c r="Z41" s="6">
        <f t="shared" si="0"/>
        <v>9</v>
      </c>
      <c r="AA41" s="6">
        <f t="shared" si="1"/>
        <v>900</v>
      </c>
    </row>
    <row r="42" spans="1:27" ht="55.5" customHeight="1" x14ac:dyDescent="0.25">
      <c r="A42" s="3">
        <v>13</v>
      </c>
      <c r="B42" s="4" t="s">
        <v>52</v>
      </c>
      <c r="C42" s="4" t="s">
        <v>53</v>
      </c>
      <c r="D42" s="4" t="s">
        <v>54</v>
      </c>
      <c r="E42" s="4" t="s">
        <v>110</v>
      </c>
      <c r="F42" s="5" t="s">
        <v>111</v>
      </c>
      <c r="G42" s="4"/>
      <c r="H42" s="4" t="s">
        <v>57</v>
      </c>
      <c r="I42" s="4" t="s">
        <v>58</v>
      </c>
      <c r="J42" s="4" t="s">
        <v>112</v>
      </c>
      <c r="K42" s="4" t="s">
        <v>113</v>
      </c>
      <c r="L42" s="4" t="s">
        <v>61</v>
      </c>
      <c r="M42" s="4" t="s">
        <v>62</v>
      </c>
      <c r="N42" s="4" t="s">
        <v>63</v>
      </c>
      <c r="O42" s="6" t="s">
        <v>114</v>
      </c>
      <c r="P42" s="4" t="s">
        <v>62</v>
      </c>
      <c r="Q42" s="6" t="str">
        <f>IF('Анализ рынка'!M120&gt;0,'Анализ рынка'!M120,TEXT(VALUE('Анализ рынка'!M120),"#"))</f>
        <v/>
      </c>
      <c r="R42" s="6">
        <f>IF('Реестр пред. отп. цен на ЖНВЛП'!N214&gt;0,'Реестр пред. отп. цен на ЖНВЛП'!N214,TEXT(VALUE('Реестр пред. отп. цен на ЖНВЛП'!N214),"#"))</f>
        <v>0.47</v>
      </c>
      <c r="S42" s="6">
        <f>IF(ROUND(((SUMPRODUCT('Метод ср.взвеш. цены'!O69:O70,'Метод ср.взвеш. цены'!P69:P70)))/MAX(SUM('Метод ср.взвеш. цены'!O69:O70),1),2)&gt;0,ROUND(((SUMPRODUCT('Метод ср.взвеш. цены'!O69:O70,'Метод ср.взвеш. цены'!P69:P70)))/MAX(SUM('Метод ср.взвеш. цены'!O69:O70),1),2),TEXT(VALUE(ROUND(((SUMPRODUCT('Метод ср.взвеш. цены'!O69:O70,'Метод ср.взвеш. цены'!P69:P70)))/MAX(SUM('Метод ср.взвеш. цены'!O69:O70),1),2)),"#"))</f>
        <v>0.42</v>
      </c>
      <c r="T42" s="6">
        <f>IF(ROUND('Метод референтных цен'!AK108,2)&gt;0,ROUND('Метод референтных цен'!AK108,2),TEXT(VALUE(ROUND('Метод референтных цен'!AK108,2)),"#"))</f>
        <v>0.53</v>
      </c>
      <c r="U42" s="6">
        <f>IF(ROUND('Метод референтных цен'!AN108,2)&gt;0,ROUND('Метод референтных цен'!AN108,2),TEXT(VALUE(ROUND('Метод референтных цен'!AN108,2)),"#"))</f>
        <v>0.7</v>
      </c>
      <c r="V42" s="6">
        <f>IF(ROUND('Метод референтных цен'!AO108,2)&gt;0,ROUND('Метод референтных цен'!AO108,2),TEXT(VALUE(ROUND('Метод референтных цен'!AO108,2)),"#"))</f>
        <v>0.87</v>
      </c>
      <c r="W42" s="6">
        <v>0.5</v>
      </c>
      <c r="X42" s="6">
        <v>18</v>
      </c>
      <c r="Y42" s="6">
        <v>10</v>
      </c>
      <c r="Z42" s="6">
        <f t="shared" si="0"/>
        <v>0.65</v>
      </c>
      <c r="AA42" s="6">
        <f t="shared" si="1"/>
        <v>4387.5</v>
      </c>
    </row>
    <row r="43" spans="1:27" ht="55.5" customHeight="1" x14ac:dyDescent="0.25">
      <c r="A43" s="3">
        <v>14</v>
      </c>
      <c r="B43" s="4" t="s">
        <v>52</v>
      </c>
      <c r="C43" s="4" t="s">
        <v>53</v>
      </c>
      <c r="D43" s="4" t="s">
        <v>54</v>
      </c>
      <c r="E43" s="4" t="s">
        <v>115</v>
      </c>
      <c r="F43" s="5" t="s">
        <v>116</v>
      </c>
      <c r="G43" s="4"/>
      <c r="H43" s="4" t="s">
        <v>57</v>
      </c>
      <c r="I43" s="4" t="s">
        <v>58</v>
      </c>
      <c r="J43" s="4" t="s">
        <v>83</v>
      </c>
      <c r="K43" s="4" t="s">
        <v>117</v>
      </c>
      <c r="L43" s="4" t="s">
        <v>68</v>
      </c>
      <c r="M43" s="4" t="s">
        <v>69</v>
      </c>
      <c r="N43" s="4" t="s">
        <v>70</v>
      </c>
      <c r="O43" s="6" t="s">
        <v>118</v>
      </c>
      <c r="P43" s="4" t="s">
        <v>69</v>
      </c>
      <c r="Q43" s="6" t="str">
        <f>IF('Анализ рынка'!M129&gt;0,'Анализ рынка'!M129,TEXT(VALUE('Анализ рынка'!M129),"#"))</f>
        <v/>
      </c>
      <c r="R43" s="6">
        <f>IF('Реестр пред. отп. цен на ЖНВЛП'!N222&gt;0,'Реестр пред. отп. цен на ЖНВЛП'!N222,TEXT(VALUE('Реестр пред. отп. цен на ЖНВЛП'!N222),"#"))</f>
        <v>4.32</v>
      </c>
      <c r="S43" s="6" t="str">
        <f>IF(ROUND(((SUMPRODUCT('Метод ср.взвеш. цены'!O74:O75,'Метод ср.взвеш. цены'!P74:P75)))/MAX(SUM('Метод ср.взвеш. цены'!O74:O75),1),2)&gt;0,ROUND(((SUMPRODUCT('Метод ср.взвеш. цены'!O74:O75,'Метод ср.взвеш. цены'!P74:P75)))/MAX(SUM('Метод ср.взвеш. цены'!O74:O75),1),2),TEXT(VALUE(ROUND(((SUMPRODUCT('Метод ср.взвеш. цены'!O74:O75,'Метод ср.взвеш. цены'!P74:P75)))/MAX(SUM('Метод ср.взвеш. цены'!O74:O75),1),2)),"#"))</f>
        <v/>
      </c>
      <c r="T43" s="6">
        <f>IF(ROUND('Метод референтных цен'!AK116,2)&gt;0,ROUND('Метод референтных цен'!AK116,2),TEXT(VALUE(ROUND('Метод референтных цен'!AK116,2)),"#"))</f>
        <v>1.52</v>
      </c>
      <c r="U43" s="6">
        <f>IF(ROUND('Метод референтных цен'!AN116,2)&gt;0,ROUND('Метод референтных цен'!AN116,2),TEXT(VALUE(ROUND('Метод референтных цен'!AN116,2)),"#"))</f>
        <v>3.16</v>
      </c>
      <c r="V43" s="6">
        <f>IF(ROUND('Метод референтных цен'!AO116,2)&gt;0,ROUND('Метод референтных цен'!AO116,2),TEXT(VALUE(ROUND('Метод референтных цен'!AO116,2)),"#"))</f>
        <v>0.7</v>
      </c>
      <c r="W43" s="6">
        <v>4.47</v>
      </c>
      <c r="X43" s="6">
        <v>16</v>
      </c>
      <c r="Y43" s="6">
        <v>10</v>
      </c>
      <c r="Z43" s="6">
        <f t="shared" si="0"/>
        <v>5.7</v>
      </c>
      <c r="AA43" s="6">
        <f t="shared" si="1"/>
        <v>8550</v>
      </c>
    </row>
    <row r="44" spans="1:27" ht="55.5" customHeight="1" x14ac:dyDescent="0.25">
      <c r="A44" s="3">
        <v>15</v>
      </c>
      <c r="B44" s="4" t="s">
        <v>52</v>
      </c>
      <c r="C44" s="4" t="s">
        <v>53</v>
      </c>
      <c r="D44" s="4" t="s">
        <v>54</v>
      </c>
      <c r="E44" s="4" t="s">
        <v>119</v>
      </c>
      <c r="F44" s="5" t="s">
        <v>120</v>
      </c>
      <c r="G44" s="4"/>
      <c r="H44" s="4" t="s">
        <v>57</v>
      </c>
      <c r="I44" s="4" t="s">
        <v>58</v>
      </c>
      <c r="J44" s="4" t="s">
        <v>59</v>
      </c>
      <c r="K44" s="4" t="s">
        <v>121</v>
      </c>
      <c r="L44" s="4" t="s">
        <v>61</v>
      </c>
      <c r="M44" s="4" t="s">
        <v>62</v>
      </c>
      <c r="N44" s="4" t="s">
        <v>63</v>
      </c>
      <c r="O44" s="6" t="s">
        <v>122</v>
      </c>
      <c r="P44" s="4" t="s">
        <v>62</v>
      </c>
      <c r="Q44" s="6" t="str">
        <f>IF('Анализ рынка'!M138&gt;0,'Анализ рынка'!M138,TEXT(VALUE('Анализ рынка'!M138),"#"))</f>
        <v/>
      </c>
      <c r="R44" s="6">
        <f>IF('Реестр пред. отп. цен на ЖНВЛП'!N250&gt;0,'Реестр пред. отп. цен на ЖНВЛП'!N250,TEXT(VALUE('Реестр пред. отп. цен на ЖНВЛП'!N250),"#"))</f>
        <v>0.65</v>
      </c>
      <c r="S44" s="6">
        <f>IF(ROUND(((SUMPRODUCT('Метод ср.взвеш. цены'!O79:O80,'Метод ср.взвеш. цены'!P79:P80)))/MAX(SUM('Метод ср.взвеш. цены'!O79:O80),1),2)&gt;0,ROUND(((SUMPRODUCT('Метод ср.взвеш. цены'!O79:O80,'Метод ср.взвеш. цены'!P79:P80)))/MAX(SUM('Метод ср.взвеш. цены'!O79:O80),1),2),TEXT(VALUE(ROUND(((SUMPRODUCT('Метод ср.взвеш. цены'!O79:O80,'Метод ср.взвеш. цены'!P79:P80)))/MAX(SUM('Метод ср.взвеш. цены'!O79:O80),1),2)),"#"))</f>
        <v>0.52</v>
      </c>
      <c r="T44" s="6">
        <f>IF(ROUND('Метод референтных цен'!AK124,2)&gt;0,ROUND('Метод референтных цен'!AK124,2),TEXT(VALUE(ROUND('Метод референтных цен'!AK124,2)),"#"))</f>
        <v>1.1000000000000001</v>
      </c>
      <c r="U44" s="6">
        <f>IF(ROUND('Метод референтных цен'!AN124,2)&gt;0,ROUND('Метод референтных цен'!AN124,2),TEXT(VALUE(ROUND('Метод референтных цен'!AN124,2)),"#"))</f>
        <v>1.49</v>
      </c>
      <c r="V44" s="6">
        <f>IF(ROUND('Метод референтных цен'!AO124,2)&gt;0,ROUND('Метод референтных цен'!AO124,2),TEXT(VALUE(ROUND('Метод референтных цен'!AO124,2)),"#"))</f>
        <v>1.88</v>
      </c>
      <c r="W44" s="6">
        <v>0.88</v>
      </c>
      <c r="X44" s="6">
        <v>16</v>
      </c>
      <c r="Y44" s="6">
        <v>10</v>
      </c>
      <c r="Z44" s="6">
        <f t="shared" si="0"/>
        <v>1.1200000000000001</v>
      </c>
      <c r="AA44" s="6">
        <f t="shared" si="1"/>
        <v>9520</v>
      </c>
    </row>
    <row r="45" spans="1:27" ht="55.5" customHeight="1" x14ac:dyDescent="0.25">
      <c r="A45" s="3">
        <v>16</v>
      </c>
      <c r="B45" s="4" t="s">
        <v>52</v>
      </c>
      <c r="C45" s="4" t="s">
        <v>53</v>
      </c>
      <c r="D45" s="4" t="s">
        <v>54</v>
      </c>
      <c r="E45" s="4" t="s">
        <v>123</v>
      </c>
      <c r="F45" s="5"/>
      <c r="G45" s="4"/>
      <c r="H45" s="4" t="s">
        <v>57</v>
      </c>
      <c r="I45" s="4" t="s">
        <v>58</v>
      </c>
      <c r="J45" s="4" t="s">
        <v>59</v>
      </c>
      <c r="K45" s="4" t="s">
        <v>124</v>
      </c>
      <c r="L45" s="4" t="s">
        <v>61</v>
      </c>
      <c r="M45" s="4"/>
      <c r="N45" s="4" t="s">
        <v>63</v>
      </c>
      <c r="O45" s="6" t="s">
        <v>125</v>
      </c>
      <c r="P45" s="4" t="s">
        <v>62</v>
      </c>
      <c r="Q45" s="6" t="str">
        <f>IF('Анализ рынка'!M147&gt;0,'Анализ рынка'!M147,TEXT(VALUE('Анализ рынка'!M147),"#"))</f>
        <v/>
      </c>
      <c r="R45" s="6">
        <f>IF('Реестр пред. отп. цен на ЖНВЛП'!N262&gt;0,'Реестр пред. отп. цен на ЖНВЛП'!N262,TEXT(VALUE('Реестр пред. отп. цен на ЖНВЛП'!N262),"#"))</f>
        <v>2.82</v>
      </c>
      <c r="S45" s="6">
        <f>IF(ROUND(((SUMPRODUCT('Метод ср.взвеш. цены'!O84:O85,'Метод ср.взвеш. цены'!P84:P85)))/MAX(SUM('Метод ср.взвеш. цены'!O84:O85),1),2)&gt;0,ROUND(((SUMPRODUCT('Метод ср.взвеш. цены'!O84:O85,'Метод ср.взвеш. цены'!P84:P85)))/MAX(SUM('Метод ср.взвеш. цены'!O84:O85),1),2),TEXT(VALUE(ROUND(((SUMPRODUCT('Метод ср.взвеш. цены'!O84:O85,'Метод ср.взвеш. цены'!P84:P85)))/MAX(SUM('Метод ср.взвеш. цены'!O84:O85),1),2)),"#"))</f>
        <v>5.41</v>
      </c>
      <c r="T45" s="6">
        <f>IF(ROUND('Метод референтных цен'!AK132,2)&gt;0,ROUND('Метод референтных цен'!AK132,2),TEXT(VALUE(ROUND('Метод референтных цен'!AK132,2)),"#"))</f>
        <v>4.62</v>
      </c>
      <c r="U45" s="6">
        <f>IF(ROUND('Метод референтных цен'!AN132,2)&gt;0,ROUND('Метод референтных цен'!AN132,2),TEXT(VALUE(ROUND('Метод референтных цен'!AN132,2)),"#"))</f>
        <v>5.97</v>
      </c>
      <c r="V45" s="6">
        <f>IF(ROUND('Метод референтных цен'!AO132,2)&gt;0,ROUND('Метод референтных цен'!AO132,2),TEXT(VALUE(ROUND('Метод референтных цен'!AO132,2)),"#"))</f>
        <v>5.36</v>
      </c>
      <c r="W45" s="6">
        <v>3.88</v>
      </c>
      <c r="X45" s="6">
        <v>14</v>
      </c>
      <c r="Y45" s="6">
        <v>10</v>
      </c>
      <c r="Z45" s="6">
        <f t="shared" si="0"/>
        <v>4.87</v>
      </c>
      <c r="AA45" s="6">
        <f t="shared" si="1"/>
        <v>3896</v>
      </c>
    </row>
    <row r="46" spans="1:27" ht="55.5" customHeight="1" x14ac:dyDescent="0.25">
      <c r="A46" s="3">
        <v>17</v>
      </c>
      <c r="B46" s="4" t="s">
        <v>52</v>
      </c>
      <c r="C46" s="4" t="s">
        <v>53</v>
      </c>
      <c r="D46" s="4" t="s">
        <v>54</v>
      </c>
      <c r="E46" s="4" t="s">
        <v>126</v>
      </c>
      <c r="F46" s="5" t="s">
        <v>127</v>
      </c>
      <c r="G46" s="4"/>
      <c r="H46" s="4" t="s">
        <v>58</v>
      </c>
      <c r="I46" s="4" t="s">
        <v>58</v>
      </c>
      <c r="J46" s="4" t="s">
        <v>59</v>
      </c>
      <c r="K46" s="4" t="s">
        <v>60</v>
      </c>
      <c r="L46" s="4" t="s">
        <v>61</v>
      </c>
      <c r="M46" s="4" t="s">
        <v>62</v>
      </c>
      <c r="N46" s="4" t="s">
        <v>63</v>
      </c>
      <c r="O46" s="6" t="s">
        <v>128</v>
      </c>
      <c r="P46" s="4" t="s">
        <v>62</v>
      </c>
      <c r="Q46" s="6">
        <f>IF('Анализ рынка'!M158&gt;0,'Анализ рынка'!M158,TEXT(VALUE('Анализ рынка'!M158),"#"))</f>
        <v>7.38</v>
      </c>
      <c r="R46" s="6" t="str">
        <f>IF('Реестр пред. отп. цен на ЖНВЛП'!N270&gt;0,'Реестр пред. отп. цен на ЖНВЛП'!N270,TEXT(VALUE('Реестр пред. отп. цен на ЖНВЛП'!N270),"#"))</f>
        <v/>
      </c>
      <c r="S46" s="6">
        <f>IF(ROUND(((SUMPRODUCT('Метод ср.взвеш. цены'!O89:O90,'Метод ср.взвеш. цены'!P89:P90)))/MAX(SUM('Метод ср.взвеш. цены'!O89:O90),1),2)&gt;0,ROUND(((SUMPRODUCT('Метод ср.взвеш. цены'!O89:O90,'Метод ср.взвеш. цены'!P89:P90)))/MAX(SUM('Метод ср.взвеш. цены'!O89:O90),1),2),TEXT(VALUE(ROUND(((SUMPRODUCT('Метод ср.взвеш. цены'!O89:O90,'Метод ср.взвеш. цены'!P89:P90)))/MAX(SUM('Метод ср.взвеш. цены'!O89:O90),1),2)),"#"))</f>
        <v>6.74</v>
      </c>
      <c r="T46" s="6">
        <f>IF(ROUND('Метод референтных цен'!AK140,2)&gt;0,ROUND('Метод референтных цен'!AK140,2),TEXT(VALUE(ROUND('Метод референтных цен'!AK140,2)),"#"))</f>
        <v>7.47</v>
      </c>
      <c r="U46" s="6">
        <f>IF(ROUND('Метод референтных цен'!AN140,2)&gt;0,ROUND('Метод референтных цен'!AN140,2),TEXT(VALUE(ROUND('Метод референтных цен'!AN140,2)),"#"))</f>
        <v>9.6199999999999992</v>
      </c>
      <c r="V46" s="6">
        <f>IF(ROUND('Метод референтных цен'!AO140,2)&gt;0,ROUND('Метод референтных цен'!AO140,2),TEXT(VALUE(ROUND('Метод референтных цен'!AO140,2)),"#"))</f>
        <v>11.62</v>
      </c>
      <c r="W46" s="6">
        <v>7.12</v>
      </c>
      <c r="X46" s="6">
        <v>16</v>
      </c>
      <c r="Y46" s="6">
        <v>10</v>
      </c>
      <c r="Z46" s="6">
        <f t="shared" si="0"/>
        <v>9.09</v>
      </c>
      <c r="AA46" s="6">
        <f t="shared" si="1"/>
        <v>4545</v>
      </c>
    </row>
    <row r="47" spans="1:27" ht="55.5" customHeight="1" x14ac:dyDescent="0.25">
      <c r="A47" s="3">
        <v>18</v>
      </c>
      <c r="B47" s="4" t="s">
        <v>52</v>
      </c>
      <c r="C47" s="4" t="s">
        <v>53</v>
      </c>
      <c r="D47" s="4" t="s">
        <v>54</v>
      </c>
      <c r="E47" s="4" t="s">
        <v>126</v>
      </c>
      <c r="F47" s="5" t="s">
        <v>129</v>
      </c>
      <c r="G47" s="4"/>
      <c r="H47" s="4" t="s">
        <v>58</v>
      </c>
      <c r="I47" s="4" t="s">
        <v>58</v>
      </c>
      <c r="J47" s="4" t="s">
        <v>59</v>
      </c>
      <c r="K47" s="4" t="s">
        <v>113</v>
      </c>
      <c r="L47" s="4" t="s">
        <v>61</v>
      </c>
      <c r="M47" s="4" t="s">
        <v>62</v>
      </c>
      <c r="N47" s="4" t="s">
        <v>63</v>
      </c>
      <c r="O47" s="6" t="s">
        <v>128</v>
      </c>
      <c r="P47" s="4" t="s">
        <v>62</v>
      </c>
      <c r="Q47" s="6">
        <f>IF('Анализ рынка'!M169&gt;0,'Анализ рынка'!M169,TEXT(VALUE('Анализ рынка'!M169),"#"))</f>
        <v>21.79</v>
      </c>
      <c r="R47" s="6" t="str">
        <f>IF('Реестр пред. отп. цен на ЖНВЛП'!N278&gt;0,'Реестр пред. отп. цен на ЖНВЛП'!N278,TEXT(VALUE('Реестр пред. отп. цен на ЖНВЛП'!N278),"#"))</f>
        <v/>
      </c>
      <c r="S47" s="6">
        <f>IF(ROUND(((SUMPRODUCT('Метод ср.взвеш. цены'!O94:O95,'Метод ср.взвеш. цены'!P94:P95)))/MAX(SUM('Метод ср.взвеш. цены'!O94:O95),1),2)&gt;0,ROUND(((SUMPRODUCT('Метод ср.взвеш. цены'!O94:O95,'Метод ср.взвеш. цены'!P94:P95)))/MAX(SUM('Метод ср.взвеш. цены'!O94:O95),1),2),TEXT(VALUE(ROUND(((SUMPRODUCT('Метод ср.взвеш. цены'!O94:O95,'Метод ср.взвеш. цены'!P94:P95)))/MAX(SUM('Метод ср.взвеш. цены'!O94:O95),1),2)),"#"))</f>
        <v>20.73</v>
      </c>
      <c r="T47" s="6">
        <f>IF(ROUND('Метод референтных цен'!AK148,2)&gt;0,ROUND('Метод референтных цен'!AK148,2),TEXT(VALUE(ROUND('Метод референтных цен'!AK148,2)),"#"))</f>
        <v>21.37</v>
      </c>
      <c r="U47" s="6">
        <f>IF(ROUND('Метод референтных цен'!AN148,2)&gt;0,ROUND('Метод референтных цен'!AN148,2),TEXT(VALUE(ROUND('Метод референтных цен'!AN148,2)),"#"))</f>
        <v>27.68</v>
      </c>
      <c r="V47" s="6" t="str">
        <f>IF(ROUND('Метод референтных цен'!AO148,2)&gt;0,ROUND('Метод референтных цен'!AO148,2),TEXT(VALUE(ROUND('Метод референтных цен'!AO148,2)),"#"))</f>
        <v/>
      </c>
      <c r="W47" s="6">
        <v>21.91</v>
      </c>
      <c r="X47" s="6">
        <v>14</v>
      </c>
      <c r="Y47" s="6">
        <v>10</v>
      </c>
      <c r="Z47" s="6">
        <f t="shared" si="0"/>
        <v>27.48</v>
      </c>
      <c r="AA47" s="6">
        <f t="shared" si="1"/>
        <v>13740</v>
      </c>
    </row>
    <row r="48" spans="1:27" ht="55.5" customHeight="1" x14ac:dyDescent="0.25">
      <c r="A48" s="3">
        <v>19</v>
      </c>
      <c r="B48" s="4" t="s">
        <v>52</v>
      </c>
      <c r="C48" s="4" t="s">
        <v>53</v>
      </c>
      <c r="D48" s="4" t="s">
        <v>54</v>
      </c>
      <c r="E48" s="4" t="s">
        <v>130</v>
      </c>
      <c r="F48" s="5" t="s">
        <v>131</v>
      </c>
      <c r="G48" s="4"/>
      <c r="H48" s="4" t="s">
        <v>58</v>
      </c>
      <c r="I48" s="4" t="s">
        <v>58</v>
      </c>
      <c r="J48" s="4" t="s">
        <v>66</v>
      </c>
      <c r="K48" s="4" t="s">
        <v>132</v>
      </c>
      <c r="L48" s="4" t="s">
        <v>68</v>
      </c>
      <c r="M48" s="4" t="s">
        <v>69</v>
      </c>
      <c r="N48" s="4" t="s">
        <v>70</v>
      </c>
      <c r="O48" s="6" t="s">
        <v>133</v>
      </c>
      <c r="P48" s="4" t="s">
        <v>69</v>
      </c>
      <c r="Q48" s="6">
        <f>IF('Анализ рынка'!M180&gt;0,'Анализ рынка'!M180,TEXT(VALUE('Анализ рынка'!M180),"#"))</f>
        <v>1.49</v>
      </c>
      <c r="R48" s="6" t="str">
        <f>IF('Реестр пред. отп. цен на ЖНВЛП'!N286&gt;0,'Реестр пред. отп. цен на ЖНВЛП'!N286,TEXT(VALUE('Реестр пред. отп. цен на ЖНВЛП'!N286),"#"))</f>
        <v/>
      </c>
      <c r="S48" s="6">
        <f>IF(ROUND(((SUMPRODUCT('Метод ср.взвеш. цены'!O99:O100,'Метод ср.взвеш. цены'!P99:P100)))/MAX(SUM('Метод ср.взвеш. цены'!O99:O100),1),2)&gt;0,ROUND(((SUMPRODUCT('Метод ср.взвеш. цены'!O99:O100,'Метод ср.взвеш. цены'!P99:P100)))/MAX(SUM('Метод ср.взвеш. цены'!O99:O100),1),2),TEXT(VALUE(ROUND(((SUMPRODUCT('Метод ср.взвеш. цены'!O99:O100,'Метод ср.взвеш. цены'!P99:P100)))/MAX(SUM('Метод ср.взвеш. цены'!O99:O100),1),2)),"#"))</f>
        <v>1.65</v>
      </c>
      <c r="T48" s="6">
        <f>IF(ROUND('Метод референтных цен'!AK156,2)&gt;0,ROUND('Метод референтных цен'!AK156,2),TEXT(VALUE(ROUND('Метод референтных цен'!AK156,2)),"#"))</f>
        <v>1.96</v>
      </c>
      <c r="U48" s="6">
        <f>IF(ROUND('Метод референтных цен'!AN156,2)&gt;0,ROUND('Метод референтных цен'!AN156,2),TEXT(VALUE(ROUND('Метод референтных цен'!AN156,2)),"#"))</f>
        <v>2.56</v>
      </c>
      <c r="V48" s="6" t="str">
        <f>IF(ROUND('Метод референтных цен'!AO156,2)&gt;0,ROUND('Метод референтных цен'!AO156,2),TEXT(VALUE(ROUND('Метод референтных цен'!AO156,2)),"#"))</f>
        <v/>
      </c>
      <c r="W48" s="6">
        <v>1.57</v>
      </c>
      <c r="X48" s="6">
        <v>18</v>
      </c>
      <c r="Y48" s="6">
        <v>10</v>
      </c>
      <c r="Z48" s="6">
        <f t="shared" si="0"/>
        <v>2.04</v>
      </c>
      <c r="AA48" s="6">
        <f t="shared" si="1"/>
        <v>1836</v>
      </c>
    </row>
    <row r="49" spans="1:27" s="1" customFormat="1" ht="55.5" customHeight="1" x14ac:dyDescent="0.25">
      <c r="A49" s="3">
        <v>20</v>
      </c>
      <c r="B49" s="4" t="s">
        <v>52</v>
      </c>
      <c r="C49" s="4" t="s">
        <v>53</v>
      </c>
      <c r="D49" s="4" t="s">
        <v>54</v>
      </c>
      <c r="E49" s="4" t="s">
        <v>883</v>
      </c>
      <c r="F49" s="5" t="s">
        <v>884</v>
      </c>
      <c r="G49" s="4"/>
      <c r="H49" s="4" t="s">
        <v>58</v>
      </c>
      <c r="I49" s="4" t="s">
        <v>58</v>
      </c>
      <c r="J49" s="4" t="s">
        <v>83</v>
      </c>
      <c r="K49" s="4" t="s">
        <v>885</v>
      </c>
      <c r="L49" s="4" t="s">
        <v>68</v>
      </c>
      <c r="M49" s="4" t="s">
        <v>69</v>
      </c>
      <c r="N49" s="4" t="s">
        <v>70</v>
      </c>
      <c r="O49" s="6" t="s">
        <v>886</v>
      </c>
      <c r="P49" s="4" t="s">
        <v>69</v>
      </c>
      <c r="Q49" s="6">
        <v>5.17</v>
      </c>
      <c r="R49" s="6" t="s">
        <v>935</v>
      </c>
      <c r="S49" s="6">
        <v>5.68</v>
      </c>
      <c r="T49" s="6">
        <v>7.17</v>
      </c>
      <c r="U49" s="6">
        <v>9.85</v>
      </c>
      <c r="V49" s="6" t="s">
        <v>935</v>
      </c>
      <c r="W49" s="6">
        <v>5.46</v>
      </c>
      <c r="X49" s="6">
        <v>16</v>
      </c>
      <c r="Y49" s="6">
        <v>10</v>
      </c>
      <c r="Z49" s="6">
        <v>6.97</v>
      </c>
      <c r="AA49" s="6">
        <f t="shared" si="1"/>
        <v>4182</v>
      </c>
    </row>
    <row r="50" spans="1:27" s="1" customFormat="1" ht="55.5" customHeight="1" x14ac:dyDescent="0.25">
      <c r="A50" s="3">
        <v>21</v>
      </c>
      <c r="B50" s="4" t="s">
        <v>52</v>
      </c>
      <c r="C50" s="4" t="s">
        <v>53</v>
      </c>
      <c r="D50" s="4" t="s">
        <v>54</v>
      </c>
      <c r="E50" s="4" t="s">
        <v>887</v>
      </c>
      <c r="F50" s="5" t="s">
        <v>888</v>
      </c>
      <c r="G50" s="4"/>
      <c r="H50" s="4" t="s">
        <v>57</v>
      </c>
      <c r="I50" s="4" t="s">
        <v>58</v>
      </c>
      <c r="J50" s="4" t="s">
        <v>707</v>
      </c>
      <c r="K50" s="4" t="s">
        <v>889</v>
      </c>
      <c r="L50" s="4" t="s">
        <v>61</v>
      </c>
      <c r="M50" s="4" t="s">
        <v>62</v>
      </c>
      <c r="N50" s="4" t="s">
        <v>63</v>
      </c>
      <c r="O50" s="6" t="s">
        <v>128</v>
      </c>
      <c r="P50" s="4" t="s">
        <v>62</v>
      </c>
      <c r="Q50" s="6" t="s">
        <v>935</v>
      </c>
      <c r="R50" s="6">
        <v>14.14</v>
      </c>
      <c r="S50" s="6">
        <v>6.32</v>
      </c>
      <c r="T50" s="6">
        <v>13.2</v>
      </c>
      <c r="U50" s="6">
        <v>16.86</v>
      </c>
      <c r="V50" s="6">
        <v>20.51</v>
      </c>
      <c r="W50" s="6">
        <v>14.14</v>
      </c>
      <c r="X50" s="6">
        <v>16</v>
      </c>
      <c r="Y50" s="6">
        <v>10</v>
      </c>
      <c r="Z50" s="6">
        <v>18.04</v>
      </c>
      <c r="AA50" s="6">
        <f t="shared" si="1"/>
        <v>9020</v>
      </c>
    </row>
    <row r="51" spans="1:27" s="1" customFormat="1" ht="55.5" customHeight="1" x14ac:dyDescent="0.25">
      <c r="A51" s="3">
        <v>22</v>
      </c>
      <c r="B51" s="4" t="s">
        <v>52</v>
      </c>
      <c r="C51" s="4" t="s">
        <v>53</v>
      </c>
      <c r="D51" s="4" t="s">
        <v>54</v>
      </c>
      <c r="E51" s="4" t="s">
        <v>890</v>
      </c>
      <c r="F51" s="5" t="s">
        <v>891</v>
      </c>
      <c r="G51" s="4"/>
      <c r="H51" s="4" t="s">
        <v>57</v>
      </c>
      <c r="I51" s="4" t="s">
        <v>58</v>
      </c>
      <c r="J51" s="4" t="s">
        <v>892</v>
      </c>
      <c r="K51" s="4" t="s">
        <v>893</v>
      </c>
      <c r="L51" s="4" t="s">
        <v>61</v>
      </c>
      <c r="M51" s="4" t="s">
        <v>62</v>
      </c>
      <c r="N51" s="4" t="s">
        <v>63</v>
      </c>
      <c r="O51" s="6" t="s">
        <v>128</v>
      </c>
      <c r="P51" s="4" t="s">
        <v>62</v>
      </c>
      <c r="Q51" s="6" t="s">
        <v>935</v>
      </c>
      <c r="R51" s="6">
        <v>3.58</v>
      </c>
      <c r="S51" s="6">
        <v>4.6399999999999997</v>
      </c>
      <c r="T51" s="6">
        <v>5.04</v>
      </c>
      <c r="U51" s="6">
        <v>6.41</v>
      </c>
      <c r="V51" s="6">
        <v>4.47</v>
      </c>
      <c r="W51" s="6">
        <v>4.47</v>
      </c>
      <c r="X51" s="6">
        <v>16</v>
      </c>
      <c r="Y51" s="6">
        <v>10</v>
      </c>
      <c r="Z51" s="6">
        <v>5.7</v>
      </c>
      <c r="AA51" s="6">
        <f t="shared" si="1"/>
        <v>2850</v>
      </c>
    </row>
    <row r="52" spans="1:27" s="1" customFormat="1" ht="55.5" customHeight="1" x14ac:dyDescent="0.25">
      <c r="A52" s="3">
        <v>23</v>
      </c>
      <c r="B52" s="4" t="s">
        <v>52</v>
      </c>
      <c r="C52" s="4" t="s">
        <v>53</v>
      </c>
      <c r="D52" s="4" t="s">
        <v>54</v>
      </c>
      <c r="E52" s="4" t="s">
        <v>894</v>
      </c>
      <c r="F52" s="5" t="s">
        <v>895</v>
      </c>
      <c r="G52" s="4"/>
      <c r="H52" s="4" t="s">
        <v>58</v>
      </c>
      <c r="I52" s="4" t="s">
        <v>58</v>
      </c>
      <c r="J52" s="4" t="s">
        <v>59</v>
      </c>
      <c r="K52" s="4" t="s">
        <v>60</v>
      </c>
      <c r="L52" s="4" t="s">
        <v>61</v>
      </c>
      <c r="M52" s="4" t="s">
        <v>62</v>
      </c>
      <c r="N52" s="4" t="s">
        <v>63</v>
      </c>
      <c r="O52" s="6" t="s">
        <v>85</v>
      </c>
      <c r="P52" s="4" t="s">
        <v>62</v>
      </c>
      <c r="Q52" s="6">
        <v>2.54</v>
      </c>
      <c r="R52" s="6" t="s">
        <v>935</v>
      </c>
      <c r="S52" s="6">
        <v>2.93</v>
      </c>
      <c r="T52" s="6">
        <v>2.85</v>
      </c>
      <c r="U52" s="6">
        <v>3.55</v>
      </c>
      <c r="V52" s="6" t="s">
        <v>935</v>
      </c>
      <c r="W52" s="6">
        <v>2.68</v>
      </c>
      <c r="X52" s="6">
        <v>16</v>
      </c>
      <c r="Y52" s="6">
        <v>10</v>
      </c>
      <c r="Z52" s="6">
        <v>3.42</v>
      </c>
      <c r="AA52" s="6">
        <f t="shared" si="1"/>
        <v>1368</v>
      </c>
    </row>
    <row r="53" spans="1:27" s="1" customFormat="1" ht="55.5" customHeight="1" x14ac:dyDescent="0.25">
      <c r="A53" s="3">
        <v>24</v>
      </c>
      <c r="B53" s="4" t="s">
        <v>52</v>
      </c>
      <c r="C53" s="4" t="s">
        <v>53</v>
      </c>
      <c r="D53" s="4" t="s">
        <v>54</v>
      </c>
      <c r="E53" s="4" t="s">
        <v>894</v>
      </c>
      <c r="F53" s="5" t="s">
        <v>895</v>
      </c>
      <c r="G53" s="4"/>
      <c r="H53" s="4" t="s">
        <v>58</v>
      </c>
      <c r="I53" s="4" t="s">
        <v>58</v>
      </c>
      <c r="J53" s="4" t="s">
        <v>59</v>
      </c>
      <c r="K53" s="4" t="s">
        <v>896</v>
      </c>
      <c r="L53" s="4" t="s">
        <v>61</v>
      </c>
      <c r="M53" s="4" t="s">
        <v>62</v>
      </c>
      <c r="N53" s="4" t="s">
        <v>63</v>
      </c>
      <c r="O53" s="6" t="s">
        <v>85</v>
      </c>
      <c r="P53" s="4" t="s">
        <v>62</v>
      </c>
      <c r="Q53" s="6">
        <v>4</v>
      </c>
      <c r="R53" s="6" t="s">
        <v>935</v>
      </c>
      <c r="S53" s="6">
        <v>4.1500000000000004</v>
      </c>
      <c r="T53" s="6">
        <v>4.9400000000000004</v>
      </c>
      <c r="U53" s="6">
        <v>6.28</v>
      </c>
      <c r="V53" s="6" t="s">
        <v>935</v>
      </c>
      <c r="W53" s="6">
        <v>4.22</v>
      </c>
      <c r="X53" s="6">
        <v>16</v>
      </c>
      <c r="Y53" s="6">
        <v>10</v>
      </c>
      <c r="Z53" s="6">
        <v>5.38</v>
      </c>
      <c r="AA53" s="6">
        <f t="shared" si="1"/>
        <v>2152</v>
      </c>
    </row>
    <row r="54" spans="1:27" s="1" customFormat="1" ht="55.5" customHeight="1" x14ac:dyDescent="0.25">
      <c r="A54" s="3">
        <v>25</v>
      </c>
      <c r="B54" s="4" t="s">
        <v>52</v>
      </c>
      <c r="C54" s="4" t="s">
        <v>53</v>
      </c>
      <c r="D54" s="4" t="s">
        <v>54</v>
      </c>
      <c r="E54" s="4" t="s">
        <v>897</v>
      </c>
      <c r="F54" s="5" t="s">
        <v>898</v>
      </c>
      <c r="G54" s="4"/>
      <c r="H54" s="4" t="s">
        <v>57</v>
      </c>
      <c r="I54" s="4" t="s">
        <v>58</v>
      </c>
      <c r="J54" s="4" t="s">
        <v>66</v>
      </c>
      <c r="K54" s="4" t="s">
        <v>899</v>
      </c>
      <c r="L54" s="4" t="s">
        <v>68</v>
      </c>
      <c r="M54" s="4" t="s">
        <v>69</v>
      </c>
      <c r="N54" s="4" t="s">
        <v>70</v>
      </c>
      <c r="O54" s="6" t="s">
        <v>900</v>
      </c>
      <c r="P54" s="4" t="s">
        <v>69</v>
      </c>
      <c r="Q54" s="6" t="s">
        <v>935</v>
      </c>
      <c r="R54" s="6">
        <v>0.5</v>
      </c>
      <c r="S54" s="6">
        <v>0.5</v>
      </c>
      <c r="T54" s="6">
        <v>0.64</v>
      </c>
      <c r="U54" s="6">
        <v>0.85</v>
      </c>
      <c r="V54" s="6">
        <v>1.05</v>
      </c>
      <c r="W54" s="6">
        <v>1.08</v>
      </c>
      <c r="X54" s="6">
        <v>16</v>
      </c>
      <c r="Y54" s="6">
        <v>10</v>
      </c>
      <c r="Z54" s="6">
        <v>1.38</v>
      </c>
      <c r="AA54" s="6">
        <f t="shared" si="1"/>
        <v>41400</v>
      </c>
    </row>
    <row r="55" spans="1:27" s="1" customFormat="1" ht="55.5" customHeight="1" x14ac:dyDescent="0.25">
      <c r="A55" s="3">
        <v>26</v>
      </c>
      <c r="B55" s="4" t="s">
        <v>52</v>
      </c>
      <c r="C55" s="4" t="s">
        <v>53</v>
      </c>
      <c r="D55" s="4" t="s">
        <v>54</v>
      </c>
      <c r="E55" s="4" t="s">
        <v>901</v>
      </c>
      <c r="F55" s="5" t="s">
        <v>902</v>
      </c>
      <c r="G55" s="4"/>
      <c r="H55" s="4" t="s">
        <v>57</v>
      </c>
      <c r="I55" s="4" t="s">
        <v>58</v>
      </c>
      <c r="J55" s="4" t="s">
        <v>903</v>
      </c>
      <c r="K55" s="4" t="s">
        <v>904</v>
      </c>
      <c r="L55" s="4" t="s">
        <v>68</v>
      </c>
      <c r="M55" s="4" t="s">
        <v>69</v>
      </c>
      <c r="N55" s="4" t="s">
        <v>70</v>
      </c>
      <c r="O55" s="6" t="s">
        <v>85</v>
      </c>
      <c r="P55" s="4" t="s">
        <v>69</v>
      </c>
      <c r="Q55" s="6" t="s">
        <v>935</v>
      </c>
      <c r="R55" s="6">
        <v>4.3</v>
      </c>
      <c r="S55" s="6" t="s">
        <v>935</v>
      </c>
      <c r="T55" s="6">
        <v>5.22</v>
      </c>
      <c r="U55" s="6">
        <v>6.87</v>
      </c>
      <c r="V55" s="6">
        <v>8.5299999999999994</v>
      </c>
      <c r="W55" s="6">
        <v>5.09</v>
      </c>
      <c r="X55" s="6">
        <v>16</v>
      </c>
      <c r="Y55" s="6">
        <v>10</v>
      </c>
      <c r="Z55" s="6">
        <v>6.49</v>
      </c>
      <c r="AA55" s="6">
        <f t="shared" si="1"/>
        <v>2596</v>
      </c>
    </row>
    <row r="56" spans="1:27" s="1" customFormat="1" ht="55.5" customHeight="1" x14ac:dyDescent="0.25">
      <c r="A56" s="3">
        <v>27</v>
      </c>
      <c r="B56" s="4" t="s">
        <v>52</v>
      </c>
      <c r="C56" s="4" t="s">
        <v>53</v>
      </c>
      <c r="D56" s="4" t="s">
        <v>54</v>
      </c>
      <c r="E56" s="4" t="s">
        <v>905</v>
      </c>
      <c r="F56" s="5" t="s">
        <v>906</v>
      </c>
      <c r="G56" s="4"/>
      <c r="H56" s="4" t="s">
        <v>57</v>
      </c>
      <c r="I56" s="4" t="s">
        <v>58</v>
      </c>
      <c r="J56" s="4" t="s">
        <v>707</v>
      </c>
      <c r="K56" s="4" t="s">
        <v>907</v>
      </c>
      <c r="L56" s="4" t="s">
        <v>61</v>
      </c>
      <c r="M56" s="4" t="s">
        <v>62</v>
      </c>
      <c r="N56" s="4" t="s">
        <v>63</v>
      </c>
      <c r="O56" s="6" t="s">
        <v>886</v>
      </c>
      <c r="P56" s="4" t="s">
        <v>62</v>
      </c>
      <c r="Q56" s="6" t="s">
        <v>935</v>
      </c>
      <c r="R56" s="6">
        <v>9.98</v>
      </c>
      <c r="S56" s="6">
        <v>4.8600000000000003</v>
      </c>
      <c r="T56" s="6">
        <v>1.1100000000000001</v>
      </c>
      <c r="U56" s="6">
        <v>1.43</v>
      </c>
      <c r="V56" s="6">
        <v>1.75</v>
      </c>
      <c r="W56" s="6">
        <v>9.98</v>
      </c>
      <c r="X56" s="6">
        <v>16</v>
      </c>
      <c r="Y56" s="6">
        <v>10</v>
      </c>
      <c r="Z56" s="6">
        <v>12.73</v>
      </c>
      <c r="AA56" s="6">
        <f t="shared" si="1"/>
        <v>7638</v>
      </c>
    </row>
    <row r="57" spans="1:27" s="1" customFormat="1" ht="55.5" customHeight="1" x14ac:dyDescent="0.25">
      <c r="A57" s="3">
        <v>28</v>
      </c>
      <c r="B57" s="4" t="s">
        <v>52</v>
      </c>
      <c r="C57" s="4" t="s">
        <v>53</v>
      </c>
      <c r="D57" s="4" t="s">
        <v>54</v>
      </c>
      <c r="E57" s="4" t="s">
        <v>908</v>
      </c>
      <c r="F57" s="5" t="s">
        <v>909</v>
      </c>
      <c r="G57" s="4"/>
      <c r="H57" s="4" t="s">
        <v>57</v>
      </c>
      <c r="I57" s="4" t="s">
        <v>58</v>
      </c>
      <c r="J57" s="4" t="s">
        <v>910</v>
      </c>
      <c r="K57" s="4" t="s">
        <v>60</v>
      </c>
      <c r="L57" s="4" t="s">
        <v>61</v>
      </c>
      <c r="M57" s="4" t="s">
        <v>62</v>
      </c>
      <c r="N57" s="4" t="s">
        <v>63</v>
      </c>
      <c r="O57" s="6" t="s">
        <v>75</v>
      </c>
      <c r="P57" s="4" t="s">
        <v>62</v>
      </c>
      <c r="Q57" s="6" t="s">
        <v>935</v>
      </c>
      <c r="R57" s="6">
        <v>6.06</v>
      </c>
      <c r="S57" s="6">
        <v>1.07</v>
      </c>
      <c r="T57" s="6">
        <v>6.19</v>
      </c>
      <c r="U57" s="6">
        <v>7.8</v>
      </c>
      <c r="V57" s="6">
        <v>6.06</v>
      </c>
      <c r="W57" s="6">
        <v>6.06</v>
      </c>
      <c r="X57" s="6">
        <v>16</v>
      </c>
      <c r="Y57" s="6">
        <v>10</v>
      </c>
      <c r="Z57" s="6">
        <v>7.73</v>
      </c>
      <c r="AA57" s="6">
        <f t="shared" si="1"/>
        <v>13914</v>
      </c>
    </row>
    <row r="58" spans="1:27" s="1" customFormat="1" ht="55.5" customHeight="1" x14ac:dyDescent="0.25">
      <c r="A58" s="3">
        <v>29</v>
      </c>
      <c r="B58" s="4" t="s">
        <v>52</v>
      </c>
      <c r="C58" s="4" t="s">
        <v>53</v>
      </c>
      <c r="D58" s="4" t="s">
        <v>54</v>
      </c>
      <c r="E58" s="4" t="s">
        <v>908</v>
      </c>
      <c r="F58" s="5" t="s">
        <v>911</v>
      </c>
      <c r="G58" s="4"/>
      <c r="H58" s="4" t="s">
        <v>57</v>
      </c>
      <c r="I58" s="4" t="s">
        <v>58</v>
      </c>
      <c r="J58" s="4" t="s">
        <v>910</v>
      </c>
      <c r="K58" s="4" t="s">
        <v>893</v>
      </c>
      <c r="L58" s="4" t="s">
        <v>61</v>
      </c>
      <c r="M58" s="4" t="s">
        <v>62</v>
      </c>
      <c r="N58" s="4" t="s">
        <v>63</v>
      </c>
      <c r="O58" s="6" t="s">
        <v>912</v>
      </c>
      <c r="P58" s="4" t="s">
        <v>62</v>
      </c>
      <c r="Q58" s="6" t="s">
        <v>935</v>
      </c>
      <c r="R58" s="6">
        <v>3.78</v>
      </c>
      <c r="S58" s="6" t="s">
        <v>935</v>
      </c>
      <c r="T58" s="6">
        <v>4.09</v>
      </c>
      <c r="U58" s="6">
        <v>4.97</v>
      </c>
      <c r="V58" s="6">
        <v>3.78</v>
      </c>
      <c r="W58" s="6">
        <v>3.78</v>
      </c>
      <c r="X58" s="6">
        <v>16</v>
      </c>
      <c r="Y58" s="6">
        <v>10</v>
      </c>
      <c r="Z58" s="6">
        <v>4.82</v>
      </c>
      <c r="AA58" s="6">
        <f t="shared" si="1"/>
        <v>36150</v>
      </c>
    </row>
    <row r="59" spans="1:27" s="1" customFormat="1" ht="55.5" customHeight="1" x14ac:dyDescent="0.25">
      <c r="A59" s="3">
        <v>30</v>
      </c>
      <c r="B59" s="4" t="s">
        <v>52</v>
      </c>
      <c r="C59" s="4" t="s">
        <v>53</v>
      </c>
      <c r="D59" s="4" t="s">
        <v>54</v>
      </c>
      <c r="E59" s="4" t="s">
        <v>913</v>
      </c>
      <c r="F59" s="5" t="s">
        <v>914</v>
      </c>
      <c r="G59" s="4"/>
      <c r="H59" s="4" t="s">
        <v>57</v>
      </c>
      <c r="I59" s="4" t="s">
        <v>58</v>
      </c>
      <c r="J59" s="4" t="s">
        <v>83</v>
      </c>
      <c r="K59" s="4" t="s">
        <v>103</v>
      </c>
      <c r="L59" s="4" t="s">
        <v>68</v>
      </c>
      <c r="M59" s="4" t="s">
        <v>69</v>
      </c>
      <c r="N59" s="4" t="s">
        <v>70</v>
      </c>
      <c r="O59" s="6" t="s">
        <v>915</v>
      </c>
      <c r="P59" s="4" t="s">
        <v>69</v>
      </c>
      <c r="Q59" s="6" t="s">
        <v>935</v>
      </c>
      <c r="R59" s="6">
        <v>6.42</v>
      </c>
      <c r="S59" s="6">
        <v>6.74</v>
      </c>
      <c r="T59" s="6">
        <v>4.6900000000000004</v>
      </c>
      <c r="U59" s="6">
        <v>6.52</v>
      </c>
      <c r="V59" s="6">
        <v>8.02</v>
      </c>
      <c r="W59" s="6">
        <v>7.34</v>
      </c>
      <c r="X59" s="6">
        <v>16</v>
      </c>
      <c r="Y59" s="6">
        <v>10</v>
      </c>
      <c r="Z59" s="6">
        <v>9.3699999999999992</v>
      </c>
      <c r="AA59" s="6">
        <f t="shared" si="1"/>
        <v>42165</v>
      </c>
    </row>
    <row r="60" spans="1:27" s="1" customFormat="1" ht="55.5" customHeight="1" x14ac:dyDescent="0.25">
      <c r="A60" s="3">
        <v>31</v>
      </c>
      <c r="B60" s="4" t="s">
        <v>52</v>
      </c>
      <c r="C60" s="4" t="s">
        <v>53</v>
      </c>
      <c r="D60" s="4" t="s">
        <v>54</v>
      </c>
      <c r="E60" s="4" t="s">
        <v>916</v>
      </c>
      <c r="F60" s="5" t="s">
        <v>917</v>
      </c>
      <c r="G60" s="4"/>
      <c r="H60" s="4" t="s">
        <v>57</v>
      </c>
      <c r="I60" s="4" t="s">
        <v>58</v>
      </c>
      <c r="J60" s="4" t="s">
        <v>59</v>
      </c>
      <c r="K60" s="4" t="s">
        <v>907</v>
      </c>
      <c r="L60" s="4" t="s">
        <v>61</v>
      </c>
      <c r="M60" s="4" t="s">
        <v>62</v>
      </c>
      <c r="N60" s="4" t="s">
        <v>63</v>
      </c>
      <c r="O60" s="6" t="s">
        <v>918</v>
      </c>
      <c r="P60" s="4" t="s">
        <v>62</v>
      </c>
      <c r="Q60" s="6" t="s">
        <v>935</v>
      </c>
      <c r="R60" s="6">
        <v>0.95</v>
      </c>
      <c r="S60" s="6">
        <v>0.32</v>
      </c>
      <c r="T60" s="6">
        <v>0.37</v>
      </c>
      <c r="U60" s="6">
        <v>0.51</v>
      </c>
      <c r="V60" s="6">
        <v>0.65</v>
      </c>
      <c r="W60" s="6">
        <v>0.95</v>
      </c>
      <c r="X60" s="6">
        <v>18</v>
      </c>
      <c r="Y60" s="6">
        <v>10</v>
      </c>
      <c r="Z60" s="6">
        <v>1.23</v>
      </c>
      <c r="AA60" s="6">
        <f t="shared" si="1"/>
        <v>2460</v>
      </c>
    </row>
    <row r="61" spans="1:27" s="1" customFormat="1" ht="55.5" customHeight="1" x14ac:dyDescent="0.25">
      <c r="A61" s="3">
        <v>32</v>
      </c>
      <c r="B61" s="4" t="s">
        <v>52</v>
      </c>
      <c r="C61" s="4" t="s">
        <v>53</v>
      </c>
      <c r="D61" s="4" t="s">
        <v>54</v>
      </c>
      <c r="E61" s="4" t="s">
        <v>919</v>
      </c>
      <c r="F61" s="5" t="s">
        <v>920</v>
      </c>
      <c r="G61" s="4"/>
      <c r="H61" s="4" t="s">
        <v>57</v>
      </c>
      <c r="I61" s="4" t="s">
        <v>58</v>
      </c>
      <c r="J61" s="4" t="s">
        <v>102</v>
      </c>
      <c r="K61" s="4" t="s">
        <v>921</v>
      </c>
      <c r="L61" s="4" t="s">
        <v>68</v>
      </c>
      <c r="M61" s="4" t="s">
        <v>69</v>
      </c>
      <c r="N61" s="4" t="s">
        <v>70</v>
      </c>
      <c r="O61" s="6" t="s">
        <v>179</v>
      </c>
      <c r="P61" s="4" t="s">
        <v>69</v>
      </c>
      <c r="Q61" s="6" t="s">
        <v>935</v>
      </c>
      <c r="R61" s="6">
        <v>50.95</v>
      </c>
      <c r="S61" s="6">
        <v>59.56</v>
      </c>
      <c r="T61" s="6">
        <v>67.37</v>
      </c>
      <c r="U61" s="6">
        <v>74.040000000000006</v>
      </c>
      <c r="V61" s="6">
        <v>60.43</v>
      </c>
      <c r="W61" s="6">
        <v>60.43</v>
      </c>
      <c r="X61" s="6">
        <v>16</v>
      </c>
      <c r="Y61" s="6">
        <v>10</v>
      </c>
      <c r="Z61" s="6">
        <v>77.11</v>
      </c>
      <c r="AA61" s="6">
        <f t="shared" si="1"/>
        <v>3855.5</v>
      </c>
    </row>
    <row r="62" spans="1:27" s="1" customFormat="1" ht="55.5" customHeight="1" x14ac:dyDescent="0.25">
      <c r="A62" s="3">
        <v>33</v>
      </c>
      <c r="B62" s="4" t="s">
        <v>52</v>
      </c>
      <c r="C62" s="4" t="s">
        <v>53</v>
      </c>
      <c r="D62" s="4" t="s">
        <v>54</v>
      </c>
      <c r="E62" s="4" t="s">
        <v>922</v>
      </c>
      <c r="F62" s="5" t="s">
        <v>923</v>
      </c>
      <c r="G62" s="4"/>
      <c r="H62" s="4" t="s">
        <v>57</v>
      </c>
      <c r="I62" s="4" t="s">
        <v>58</v>
      </c>
      <c r="J62" s="4" t="s">
        <v>707</v>
      </c>
      <c r="K62" s="4" t="s">
        <v>113</v>
      </c>
      <c r="L62" s="4" t="s">
        <v>61</v>
      </c>
      <c r="M62" s="4" t="s">
        <v>62</v>
      </c>
      <c r="N62" s="4" t="s">
        <v>63</v>
      </c>
      <c r="O62" s="6" t="s">
        <v>94</v>
      </c>
      <c r="P62" s="4" t="s">
        <v>62</v>
      </c>
      <c r="Q62" s="6" t="s">
        <v>935</v>
      </c>
      <c r="R62" s="6">
        <v>20.82</v>
      </c>
      <c r="S62" s="6">
        <v>24.02</v>
      </c>
      <c r="T62" s="6">
        <v>25.42</v>
      </c>
      <c r="U62" s="6">
        <v>30.41</v>
      </c>
      <c r="V62" s="6">
        <v>23.6</v>
      </c>
      <c r="W62" s="6">
        <v>23.6</v>
      </c>
      <c r="X62" s="6">
        <v>16</v>
      </c>
      <c r="Y62" s="6">
        <v>10</v>
      </c>
      <c r="Z62" s="6">
        <v>30.11</v>
      </c>
      <c r="AA62" s="6">
        <f t="shared" si="1"/>
        <v>36132</v>
      </c>
    </row>
    <row r="63" spans="1:27" s="1" customFormat="1" ht="55.5" customHeight="1" x14ac:dyDescent="0.25">
      <c r="A63" s="3">
        <v>34</v>
      </c>
      <c r="B63" s="4" t="s">
        <v>52</v>
      </c>
      <c r="C63" s="4" t="s">
        <v>53</v>
      </c>
      <c r="D63" s="4" t="s">
        <v>54</v>
      </c>
      <c r="E63" s="4" t="s">
        <v>922</v>
      </c>
      <c r="F63" s="5" t="s">
        <v>924</v>
      </c>
      <c r="G63" s="4"/>
      <c r="H63" s="4" t="s">
        <v>57</v>
      </c>
      <c r="I63" s="4" t="s">
        <v>58</v>
      </c>
      <c r="J63" s="4" t="s">
        <v>707</v>
      </c>
      <c r="K63" s="4" t="s">
        <v>896</v>
      </c>
      <c r="L63" s="4" t="s">
        <v>61</v>
      </c>
      <c r="M63" s="4" t="s">
        <v>62</v>
      </c>
      <c r="N63" s="4" t="s">
        <v>63</v>
      </c>
      <c r="O63" s="6" t="s">
        <v>128</v>
      </c>
      <c r="P63" s="4" t="s">
        <v>62</v>
      </c>
      <c r="Q63" s="6" t="s">
        <v>935</v>
      </c>
      <c r="R63" s="6">
        <v>15.62</v>
      </c>
      <c r="S63" s="6">
        <v>18.57</v>
      </c>
      <c r="T63" s="6">
        <v>19.98</v>
      </c>
      <c r="U63" s="6">
        <v>25.59</v>
      </c>
      <c r="V63" s="6">
        <v>17.7</v>
      </c>
      <c r="W63" s="6">
        <v>17.7</v>
      </c>
      <c r="X63" s="6">
        <v>16</v>
      </c>
      <c r="Y63" s="6">
        <v>10</v>
      </c>
      <c r="Z63" s="6">
        <v>22.59</v>
      </c>
      <c r="AA63" s="6">
        <f t="shared" si="1"/>
        <v>11295</v>
      </c>
    </row>
    <row r="64" spans="1:27" s="1" customFormat="1" ht="55.5" customHeight="1" x14ac:dyDescent="0.25">
      <c r="A64" s="3">
        <v>35</v>
      </c>
      <c r="B64" s="4" t="s">
        <v>52</v>
      </c>
      <c r="C64" s="4" t="s">
        <v>53</v>
      </c>
      <c r="D64" s="4" t="s">
        <v>54</v>
      </c>
      <c r="E64" s="4" t="s">
        <v>925</v>
      </c>
      <c r="F64" s="5" t="s">
        <v>926</v>
      </c>
      <c r="G64" s="4"/>
      <c r="H64" s="4" t="s">
        <v>58</v>
      </c>
      <c r="I64" s="4" t="s">
        <v>58</v>
      </c>
      <c r="J64" s="4" t="s">
        <v>707</v>
      </c>
      <c r="K64" s="4" t="s">
        <v>927</v>
      </c>
      <c r="L64" s="4" t="s">
        <v>61</v>
      </c>
      <c r="M64" s="4" t="s">
        <v>62</v>
      </c>
      <c r="N64" s="4" t="s">
        <v>63</v>
      </c>
      <c r="O64" s="6" t="s">
        <v>918</v>
      </c>
      <c r="P64" s="4" t="s">
        <v>62</v>
      </c>
      <c r="Q64" s="6">
        <v>4.75</v>
      </c>
      <c r="R64" s="6" t="s">
        <v>935</v>
      </c>
      <c r="S64" s="6">
        <v>4.9400000000000004</v>
      </c>
      <c r="T64" s="6">
        <v>5.74</v>
      </c>
      <c r="U64" s="6">
        <v>7.5</v>
      </c>
      <c r="V64" s="6" t="s">
        <v>935</v>
      </c>
      <c r="W64" s="6">
        <v>5.0199999999999996</v>
      </c>
      <c r="X64" s="6">
        <v>16</v>
      </c>
      <c r="Y64" s="6">
        <v>10</v>
      </c>
      <c r="Z64" s="6">
        <v>6.41</v>
      </c>
      <c r="AA64" s="6">
        <f t="shared" si="1"/>
        <v>12820</v>
      </c>
    </row>
    <row r="65" spans="1:27" s="1" customFormat="1" ht="55.5" customHeight="1" x14ac:dyDescent="0.25">
      <c r="A65" s="3">
        <v>36</v>
      </c>
      <c r="B65" s="4" t="s">
        <v>52</v>
      </c>
      <c r="C65" s="4" t="s">
        <v>53</v>
      </c>
      <c r="D65" s="4" t="s">
        <v>54</v>
      </c>
      <c r="E65" s="4" t="s">
        <v>925</v>
      </c>
      <c r="F65" s="5" t="s">
        <v>928</v>
      </c>
      <c r="G65" s="4"/>
      <c r="H65" s="4" t="s">
        <v>58</v>
      </c>
      <c r="I65" s="4" t="s">
        <v>58</v>
      </c>
      <c r="J65" s="4" t="s">
        <v>707</v>
      </c>
      <c r="K65" s="4" t="s">
        <v>896</v>
      </c>
      <c r="L65" s="4" t="s">
        <v>61</v>
      </c>
      <c r="M65" s="4" t="s">
        <v>62</v>
      </c>
      <c r="N65" s="4" t="s">
        <v>63</v>
      </c>
      <c r="O65" s="6" t="s">
        <v>118</v>
      </c>
      <c r="P65" s="4" t="s">
        <v>62</v>
      </c>
      <c r="Q65" s="6">
        <v>6.93</v>
      </c>
      <c r="R65" s="6" t="s">
        <v>935</v>
      </c>
      <c r="S65" s="6" t="s">
        <v>935</v>
      </c>
      <c r="T65" s="6">
        <v>7.42</v>
      </c>
      <c r="U65" s="6">
        <v>9.9499999999999993</v>
      </c>
      <c r="V65" s="6" t="s">
        <v>935</v>
      </c>
      <c r="W65" s="6">
        <v>7.32</v>
      </c>
      <c r="X65" s="6">
        <v>16</v>
      </c>
      <c r="Y65" s="6">
        <v>10</v>
      </c>
      <c r="Z65" s="6">
        <v>9.34</v>
      </c>
      <c r="AA65" s="6">
        <f t="shared" si="1"/>
        <v>14010</v>
      </c>
    </row>
    <row r="66" spans="1:27" s="1" customFormat="1" ht="55.5" customHeight="1" x14ac:dyDescent="0.25">
      <c r="A66" s="3">
        <v>37</v>
      </c>
      <c r="B66" s="4" t="s">
        <v>52</v>
      </c>
      <c r="C66" s="4" t="s">
        <v>53</v>
      </c>
      <c r="D66" s="4" t="s">
        <v>54</v>
      </c>
      <c r="E66" s="4" t="s">
        <v>929</v>
      </c>
      <c r="F66" s="5" t="s">
        <v>930</v>
      </c>
      <c r="G66" s="4"/>
      <c r="H66" s="4" t="s">
        <v>57</v>
      </c>
      <c r="I66" s="4" t="s">
        <v>58</v>
      </c>
      <c r="J66" s="4" t="s">
        <v>66</v>
      </c>
      <c r="K66" s="4" t="s">
        <v>885</v>
      </c>
      <c r="L66" s="4" t="s">
        <v>68</v>
      </c>
      <c r="M66" s="4" t="s">
        <v>69</v>
      </c>
      <c r="N66" s="4" t="s">
        <v>70</v>
      </c>
      <c r="O66" s="6" t="s">
        <v>931</v>
      </c>
      <c r="P66" s="4" t="s">
        <v>69</v>
      </c>
      <c r="Q66" s="6" t="s">
        <v>935</v>
      </c>
      <c r="R66" s="6">
        <v>18.46</v>
      </c>
      <c r="S66" s="6" t="s">
        <v>935</v>
      </c>
      <c r="T66" s="6">
        <v>10.17</v>
      </c>
      <c r="U66" s="6">
        <v>14.01</v>
      </c>
      <c r="V66" s="6">
        <v>17.850000000000001</v>
      </c>
      <c r="W66" s="6">
        <v>20.350000000000001</v>
      </c>
      <c r="X66" s="6">
        <v>16</v>
      </c>
      <c r="Y66" s="6">
        <v>10</v>
      </c>
      <c r="Z66" s="6">
        <v>25.97</v>
      </c>
      <c r="AA66" s="6">
        <f t="shared" si="1"/>
        <v>103880</v>
      </c>
    </row>
    <row r="67" spans="1:27" s="1" customFormat="1" ht="55.5" customHeight="1" x14ac:dyDescent="0.25">
      <c r="A67" s="3">
        <v>38</v>
      </c>
      <c r="B67" s="4" t="s">
        <v>52</v>
      </c>
      <c r="C67" s="4" t="s">
        <v>53</v>
      </c>
      <c r="D67" s="4" t="s">
        <v>54</v>
      </c>
      <c r="E67" s="4" t="s">
        <v>932</v>
      </c>
      <c r="F67" s="5" t="s">
        <v>933</v>
      </c>
      <c r="G67" s="4"/>
      <c r="H67" s="4" t="s">
        <v>57</v>
      </c>
      <c r="I67" s="4" t="s">
        <v>58</v>
      </c>
      <c r="J67" s="4" t="s">
        <v>66</v>
      </c>
      <c r="K67" s="4" t="s">
        <v>885</v>
      </c>
      <c r="L67" s="4" t="s">
        <v>68</v>
      </c>
      <c r="M67" s="4" t="s">
        <v>69</v>
      </c>
      <c r="N67" s="4" t="s">
        <v>70</v>
      </c>
      <c r="O67" s="6" t="s">
        <v>934</v>
      </c>
      <c r="P67" s="4" t="s">
        <v>69</v>
      </c>
      <c r="Q67" s="6" t="s">
        <v>935</v>
      </c>
      <c r="R67" s="6">
        <v>9.65</v>
      </c>
      <c r="S67" s="6" t="s">
        <v>935</v>
      </c>
      <c r="T67" s="6">
        <v>20.5</v>
      </c>
      <c r="U67" s="6">
        <v>27.95</v>
      </c>
      <c r="V67" s="6">
        <v>35.409999999999997</v>
      </c>
      <c r="W67" s="6">
        <v>28.07</v>
      </c>
      <c r="X67" s="6">
        <v>14</v>
      </c>
      <c r="Y67" s="6">
        <v>10</v>
      </c>
      <c r="Z67" s="6">
        <v>35.200000000000003</v>
      </c>
      <c r="AA67" s="6">
        <f t="shared" si="1"/>
        <v>88000</v>
      </c>
    </row>
    <row r="68" spans="1:27" ht="18" customHeight="1" x14ac:dyDescent="0.25">
      <c r="A68" s="36" t="s">
        <v>134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7">
        <f>SUM(AA30:AA67)</f>
        <v>593240.19999999995</v>
      </c>
    </row>
    <row r="69" spans="1:27" ht="33" customHeight="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1:27" ht="32.25" customHeight="1" x14ac:dyDescent="0.25">
      <c r="A70" s="34" t="s">
        <v>135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1:27" ht="51" customHeight="1" x14ac:dyDescent="0.25">
      <c r="A71" s="34" t="s">
        <v>136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1:27" ht="36" customHeight="1" x14ac:dyDescent="0.25">
      <c r="A72" s="34" t="s">
        <v>137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1:27" ht="55.5" customHeight="1" x14ac:dyDescent="0.25">
      <c r="A73" s="34" t="s">
        <v>138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1:27" ht="36" customHeight="1" x14ac:dyDescent="0.25">
      <c r="A74" s="34" t="s">
        <v>139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1:27" ht="22.5" customHeight="1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1:27" ht="24" customHeight="1" x14ac:dyDescent="0.25">
      <c r="A76" s="34" t="s">
        <v>140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1:27" ht="24" customHeight="1" x14ac:dyDescent="0.25">
      <c r="A77" s="34" t="s">
        <v>141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1:27" ht="29.25" customHeight="1" x14ac:dyDescent="0.25"/>
  </sheetData>
  <mergeCells count="96">
    <mergeCell ref="A1:I1"/>
    <mergeCell ref="J1:AA1"/>
    <mergeCell ref="A2:I2"/>
    <mergeCell ref="J2:AA2"/>
    <mergeCell ref="A3:I3"/>
    <mergeCell ref="J3:AA3"/>
    <mergeCell ref="A4:E4"/>
    <mergeCell ref="F4:I4"/>
    <mergeCell ref="J4:AA4"/>
    <mergeCell ref="A5:E5"/>
    <mergeCell ref="F5:I5"/>
    <mergeCell ref="J5:AA5"/>
    <mergeCell ref="A6:E6"/>
    <mergeCell ref="F6:I6"/>
    <mergeCell ref="J6:AA6"/>
    <mergeCell ref="A7:E7"/>
    <mergeCell ref="F7:I7"/>
    <mergeCell ref="J7:AA7"/>
    <mergeCell ref="A8:E8"/>
    <mergeCell ref="F8:I8"/>
    <mergeCell ref="J8:AA8"/>
    <mergeCell ref="A9:E9"/>
    <mergeCell ref="F9:I9"/>
    <mergeCell ref="J9:AA9"/>
    <mergeCell ref="A10:I10"/>
    <mergeCell ref="J10:AA10"/>
    <mergeCell ref="A11:I11"/>
    <mergeCell ref="J11:AA11"/>
    <mergeCell ref="A12:I12"/>
    <mergeCell ref="J12:AA12"/>
    <mergeCell ref="A13:I13"/>
    <mergeCell ref="J13:AA13"/>
    <mergeCell ref="A14:I14"/>
    <mergeCell ref="J14:AA14"/>
    <mergeCell ref="A15:I15"/>
    <mergeCell ref="J15:AA15"/>
    <mergeCell ref="A16:I16"/>
    <mergeCell ref="J16:AA16"/>
    <mergeCell ref="A17:I17"/>
    <mergeCell ref="J17:AA17"/>
    <mergeCell ref="A18:I18"/>
    <mergeCell ref="J18:AA18"/>
    <mergeCell ref="A19:I19"/>
    <mergeCell ref="J19:AA19"/>
    <mergeCell ref="A20:I20"/>
    <mergeCell ref="J20:AA20"/>
    <mergeCell ref="A21:I21"/>
    <mergeCell ref="J21:AA21"/>
    <mergeCell ref="A22:I22"/>
    <mergeCell ref="J22:AA22"/>
    <mergeCell ref="A23:I24"/>
    <mergeCell ref="J23:AA23"/>
    <mergeCell ref="J24:AA25"/>
    <mergeCell ref="A25:I25"/>
    <mergeCell ref="A26:I26"/>
    <mergeCell ref="J26:AA26"/>
    <mergeCell ref="A27:A28"/>
    <mergeCell ref="B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P27"/>
    <mergeCell ref="Q27:T27"/>
    <mergeCell ref="Z27:Z28"/>
    <mergeCell ref="AA27:AA28"/>
    <mergeCell ref="A68:Z68"/>
    <mergeCell ref="A69:I69"/>
    <mergeCell ref="J69:AA69"/>
    <mergeCell ref="U27:U28"/>
    <mergeCell ref="V27:V28"/>
    <mergeCell ref="W27:W28"/>
    <mergeCell ref="X27:X28"/>
    <mergeCell ref="Y27:Y28"/>
    <mergeCell ref="A70:I70"/>
    <mergeCell ref="J70:AA70"/>
    <mergeCell ref="A71:I71"/>
    <mergeCell ref="J71:AA71"/>
    <mergeCell ref="A72:I72"/>
    <mergeCell ref="J72:AA72"/>
    <mergeCell ref="A76:I76"/>
    <mergeCell ref="J76:AA76"/>
    <mergeCell ref="A77:I77"/>
    <mergeCell ref="J77:AA77"/>
    <mergeCell ref="A73:I73"/>
    <mergeCell ref="J73:AA73"/>
    <mergeCell ref="A74:I74"/>
    <mergeCell ref="J74:AA74"/>
    <mergeCell ref="A75:I75"/>
    <mergeCell ref="J75:AA75"/>
  </mergeCells>
  <hyperlinks>
    <hyperlink ref="F30" r:id="rId1"/>
    <hyperlink ref="F31" r:id="rId2"/>
    <hyperlink ref="F32" r:id="rId3"/>
    <hyperlink ref="F35" r:id="rId4"/>
    <hyperlink ref="F36" r:id="rId5"/>
    <hyperlink ref="F37" r:id="rId6"/>
    <hyperlink ref="F38" r:id="rId7"/>
    <hyperlink ref="F39" r:id="rId8"/>
    <hyperlink ref="F40" r:id="rId9"/>
    <hyperlink ref="F41" r:id="rId10"/>
    <hyperlink ref="F42" r:id="rId11"/>
    <hyperlink ref="F43" r:id="rId12"/>
    <hyperlink ref="F44" r:id="rId13"/>
    <hyperlink ref="F46" r:id="rId14"/>
    <hyperlink ref="F47" r:id="rId15"/>
    <hyperlink ref="F48" r:id="rId16"/>
    <hyperlink ref="F49" r:id="rId17"/>
    <hyperlink ref="F50" r:id="rId18"/>
    <hyperlink ref="F51" r:id="rId19"/>
    <hyperlink ref="F52" r:id="rId20"/>
    <hyperlink ref="F53" r:id="rId21"/>
    <hyperlink ref="F54" r:id="rId22"/>
    <hyperlink ref="F55" r:id="rId23"/>
    <hyperlink ref="F56" r:id="rId24"/>
    <hyperlink ref="F57" r:id="rId25"/>
    <hyperlink ref="F58" r:id="rId26"/>
    <hyperlink ref="F59" r:id="rId27"/>
    <hyperlink ref="F60" r:id="rId28"/>
    <hyperlink ref="F61" r:id="rId29"/>
    <hyperlink ref="F62" r:id="rId30"/>
    <hyperlink ref="F63" r:id="rId31"/>
    <hyperlink ref="F64" r:id="rId32"/>
    <hyperlink ref="F65" r:id="rId33"/>
    <hyperlink ref="F66" r:id="rId34"/>
    <hyperlink ref="F67" r:id="rId35"/>
  </hyperlinks>
  <pageMargins left="0" right="0" top="0.27013890000000002" bottom="0.79027780000000003" header="0.3" footer="0.3"/>
  <pageSetup paperSize="9" scale="32" fitToHeight="0" orientation="landscape" r:id="rId36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80"/>
  <sheetViews>
    <sheetView workbookViewId="0"/>
  </sheetViews>
  <sheetFormatPr defaultRowHeight="15" x14ac:dyDescent="0.25"/>
  <cols>
    <col min="1" max="1" width="6.85546875" style="1" customWidth="1"/>
    <col min="2" max="2" width="43.28515625" style="1" customWidth="1"/>
    <col min="3" max="3" width="19.140625" style="1" customWidth="1"/>
    <col min="4" max="4" width="15.28515625" style="1" customWidth="1"/>
    <col min="5" max="5" width="20.85546875" style="1" customWidth="1"/>
    <col min="6" max="6" width="20" style="1" customWidth="1"/>
    <col min="7" max="7" width="12.5703125" style="1" customWidth="1"/>
    <col min="8" max="8" width="12.7109375" style="1" customWidth="1"/>
    <col min="9" max="9" width="18.5703125" style="1" customWidth="1"/>
    <col min="10" max="10" width="18.42578125" style="1" customWidth="1"/>
    <col min="11" max="12" width="12.7109375" style="1" customWidth="1"/>
    <col min="13" max="13" width="15.42578125" style="1" customWidth="1"/>
  </cols>
  <sheetData>
    <row r="1" spans="1:13" ht="18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9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8.75" customHeight="1" x14ac:dyDescent="0.25">
      <c r="A3" s="46" t="s">
        <v>142</v>
      </c>
      <c r="B3" s="46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38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83.25" customHeight="1" x14ac:dyDescent="0.25">
      <c r="A5" s="8" t="s">
        <v>22</v>
      </c>
      <c r="B5" s="8" t="s">
        <v>24</v>
      </c>
      <c r="C5" s="8" t="s">
        <v>29</v>
      </c>
      <c r="D5" s="8" t="s">
        <v>30</v>
      </c>
      <c r="E5" s="8" t="s">
        <v>143</v>
      </c>
      <c r="F5" s="8" t="s">
        <v>144</v>
      </c>
      <c r="G5" s="8" t="s">
        <v>145</v>
      </c>
      <c r="H5" s="8" t="s">
        <v>146</v>
      </c>
      <c r="I5" s="8" t="s">
        <v>147</v>
      </c>
      <c r="J5" s="8" t="s">
        <v>26</v>
      </c>
      <c r="K5" s="8" t="s">
        <v>148</v>
      </c>
      <c r="L5" s="8" t="s">
        <v>149</v>
      </c>
      <c r="M5" s="8" t="s">
        <v>150</v>
      </c>
    </row>
    <row r="6" spans="1:13" ht="15.7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</row>
    <row r="7" spans="1:13" ht="21" customHeight="1" x14ac:dyDescent="0.25">
      <c r="A7" s="10">
        <v>1</v>
      </c>
      <c r="B7" s="11"/>
      <c r="C7" s="11"/>
      <c r="D7" s="11"/>
      <c r="E7" s="11"/>
      <c r="F7" s="11"/>
      <c r="G7" s="11"/>
      <c r="H7" s="12"/>
      <c r="I7" s="12"/>
      <c r="J7" s="11"/>
      <c r="K7" s="11"/>
      <c r="L7" s="12">
        <v>0</v>
      </c>
      <c r="M7" s="12">
        <v>0</v>
      </c>
    </row>
    <row r="8" spans="1:13" ht="21" customHeight="1" x14ac:dyDescent="0.25">
      <c r="A8" s="45" t="s">
        <v>151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13">
        <f>ROUND(MIN(M7),2)</f>
        <v>0</v>
      </c>
    </row>
    <row r="9" spans="1:13" ht="21" customHeight="1" x14ac:dyDescent="0.25">
      <c r="A9" s="43" t="s">
        <v>152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14">
        <f>ROUND(AVERAGE(M7),2)</f>
        <v>0</v>
      </c>
    </row>
    <row r="10" spans="1:13" ht="20.25" customHeight="1" x14ac:dyDescent="0.25">
      <c r="A10" s="43" t="s">
        <v>153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14">
        <f>0</f>
        <v>0</v>
      </c>
    </row>
    <row r="11" spans="1:13" ht="21" customHeight="1" x14ac:dyDescent="0.25">
      <c r="A11" s="43" t="s">
        <v>154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14">
        <f>0</f>
        <v>0</v>
      </c>
    </row>
    <row r="12" spans="1:13" ht="21" customHeight="1" x14ac:dyDescent="0.25">
      <c r="A12" s="42" t="s">
        <v>155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5">
        <f>M8</f>
        <v>0</v>
      </c>
    </row>
    <row r="13" spans="1:13" ht="38.2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83.25" customHeight="1" x14ac:dyDescent="0.25">
      <c r="A14" s="8" t="s">
        <v>22</v>
      </c>
      <c r="B14" s="8" t="s">
        <v>24</v>
      </c>
      <c r="C14" s="8" t="s">
        <v>29</v>
      </c>
      <c r="D14" s="8" t="s">
        <v>30</v>
      </c>
      <c r="E14" s="8" t="s">
        <v>143</v>
      </c>
      <c r="F14" s="8" t="s">
        <v>144</v>
      </c>
      <c r="G14" s="8" t="s">
        <v>145</v>
      </c>
      <c r="H14" s="8" t="s">
        <v>146</v>
      </c>
      <c r="I14" s="8" t="s">
        <v>147</v>
      </c>
      <c r="J14" s="8" t="s">
        <v>26</v>
      </c>
      <c r="K14" s="8" t="s">
        <v>148</v>
      </c>
      <c r="L14" s="8" t="s">
        <v>149</v>
      </c>
      <c r="M14" s="8" t="s">
        <v>150</v>
      </c>
    </row>
    <row r="15" spans="1:13" ht="15.75" customHeight="1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9">
        <v>11</v>
      </c>
      <c r="L15" s="9">
        <v>12</v>
      </c>
      <c r="M15" s="9">
        <v>13</v>
      </c>
    </row>
    <row r="16" spans="1:13" ht="21" customHeight="1" x14ac:dyDescent="0.25">
      <c r="A16" s="10">
        <v>1</v>
      </c>
      <c r="B16" s="11"/>
      <c r="C16" s="11"/>
      <c r="D16" s="11"/>
      <c r="E16" s="11"/>
      <c r="F16" s="11"/>
      <c r="G16" s="11"/>
      <c r="H16" s="12"/>
      <c r="I16" s="12"/>
      <c r="J16" s="11"/>
      <c r="K16" s="11"/>
      <c r="L16" s="12">
        <v>0</v>
      </c>
      <c r="M16" s="12">
        <v>0</v>
      </c>
    </row>
    <row r="17" spans="1:13" ht="21" customHeight="1" x14ac:dyDescent="0.25">
      <c r="A17" s="45" t="s">
        <v>151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>
        <f>ROUND(MIN(M16),2)</f>
        <v>0</v>
      </c>
    </row>
    <row r="18" spans="1:13" ht="21" customHeight="1" x14ac:dyDescent="0.25">
      <c r="A18" s="43" t="s">
        <v>152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4">
        <f>ROUND(AVERAGE(M16),2)</f>
        <v>0</v>
      </c>
    </row>
    <row r="19" spans="1:13" ht="20.25" customHeight="1" x14ac:dyDescent="0.25">
      <c r="A19" s="43" t="s">
        <v>153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14">
        <f>0</f>
        <v>0</v>
      </c>
    </row>
    <row r="20" spans="1:13" ht="21" customHeight="1" x14ac:dyDescent="0.25">
      <c r="A20" s="43" t="s">
        <v>154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14">
        <f>0</f>
        <v>0</v>
      </c>
    </row>
    <row r="21" spans="1:13" ht="21" customHeight="1" x14ac:dyDescent="0.25">
      <c r="A21" s="42" t="s">
        <v>155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5">
        <f>M17</f>
        <v>0</v>
      </c>
    </row>
    <row r="22" spans="1:13" ht="38.25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83.25" customHeight="1" x14ac:dyDescent="0.25">
      <c r="A23" s="8" t="s">
        <v>22</v>
      </c>
      <c r="B23" s="8" t="s">
        <v>24</v>
      </c>
      <c r="C23" s="8" t="s">
        <v>29</v>
      </c>
      <c r="D23" s="8" t="s">
        <v>30</v>
      </c>
      <c r="E23" s="8" t="s">
        <v>143</v>
      </c>
      <c r="F23" s="8" t="s">
        <v>144</v>
      </c>
      <c r="G23" s="8" t="s">
        <v>145</v>
      </c>
      <c r="H23" s="8" t="s">
        <v>146</v>
      </c>
      <c r="I23" s="8" t="s">
        <v>147</v>
      </c>
      <c r="J23" s="8" t="s">
        <v>26</v>
      </c>
      <c r="K23" s="8" t="s">
        <v>148</v>
      </c>
      <c r="L23" s="8" t="s">
        <v>149</v>
      </c>
      <c r="M23" s="8" t="s">
        <v>150</v>
      </c>
    </row>
    <row r="24" spans="1:13" ht="15.75" customHeight="1" x14ac:dyDescent="0.25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  <c r="I24" s="9">
        <v>9</v>
      </c>
      <c r="J24" s="9">
        <v>10</v>
      </c>
      <c r="K24" s="9">
        <v>11</v>
      </c>
      <c r="L24" s="9">
        <v>12</v>
      </c>
      <c r="M24" s="9">
        <v>13</v>
      </c>
    </row>
    <row r="25" spans="1:13" ht="21" customHeight="1" x14ac:dyDescent="0.25">
      <c r="A25" s="10">
        <v>1</v>
      </c>
      <c r="B25" s="11"/>
      <c r="C25" s="11"/>
      <c r="D25" s="11"/>
      <c r="E25" s="11"/>
      <c r="F25" s="11"/>
      <c r="G25" s="11"/>
      <c r="H25" s="12"/>
      <c r="I25" s="12"/>
      <c r="J25" s="11"/>
      <c r="K25" s="11"/>
      <c r="L25" s="12">
        <v>0</v>
      </c>
      <c r="M25" s="12">
        <v>0</v>
      </c>
    </row>
    <row r="26" spans="1:13" ht="21" customHeight="1" x14ac:dyDescent="0.25">
      <c r="A26" s="45" t="s">
        <v>151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13">
        <f>ROUND(MIN(M25),2)</f>
        <v>0</v>
      </c>
    </row>
    <row r="27" spans="1:13" ht="21" customHeight="1" x14ac:dyDescent="0.25">
      <c r="A27" s="43" t="s">
        <v>152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14">
        <f>ROUND(AVERAGE(M25),2)</f>
        <v>0</v>
      </c>
    </row>
    <row r="28" spans="1:13" ht="20.25" customHeight="1" x14ac:dyDescent="0.25">
      <c r="A28" s="43" t="s">
        <v>153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14">
        <f>0</f>
        <v>0</v>
      </c>
    </row>
    <row r="29" spans="1:13" ht="21" customHeight="1" x14ac:dyDescent="0.25">
      <c r="A29" s="43" t="s">
        <v>154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14">
        <f>0</f>
        <v>0</v>
      </c>
    </row>
    <row r="30" spans="1:13" ht="21" customHeight="1" x14ac:dyDescent="0.25">
      <c r="A30" s="42" t="s">
        <v>155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15">
        <f>M26</f>
        <v>0</v>
      </c>
    </row>
    <row r="31" spans="1:13" ht="38.2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ht="83.25" customHeight="1" x14ac:dyDescent="0.25">
      <c r="A32" s="8" t="s">
        <v>22</v>
      </c>
      <c r="B32" s="8" t="s">
        <v>24</v>
      </c>
      <c r="C32" s="8" t="s">
        <v>29</v>
      </c>
      <c r="D32" s="8" t="s">
        <v>30</v>
      </c>
      <c r="E32" s="8" t="s">
        <v>143</v>
      </c>
      <c r="F32" s="8" t="s">
        <v>144</v>
      </c>
      <c r="G32" s="8" t="s">
        <v>145</v>
      </c>
      <c r="H32" s="8" t="s">
        <v>146</v>
      </c>
      <c r="I32" s="8" t="s">
        <v>147</v>
      </c>
      <c r="J32" s="8" t="s">
        <v>26</v>
      </c>
      <c r="K32" s="8" t="s">
        <v>148</v>
      </c>
      <c r="L32" s="8" t="s">
        <v>149</v>
      </c>
      <c r="M32" s="8" t="s">
        <v>150</v>
      </c>
    </row>
    <row r="33" spans="1:13" ht="15.75" customHeight="1" x14ac:dyDescent="0.25">
      <c r="A33" s="9">
        <v>1</v>
      </c>
      <c r="B33" s="9">
        <v>2</v>
      </c>
      <c r="C33" s="9">
        <v>3</v>
      </c>
      <c r="D33" s="9">
        <v>4</v>
      </c>
      <c r="E33" s="9">
        <v>5</v>
      </c>
      <c r="F33" s="9">
        <v>6</v>
      </c>
      <c r="G33" s="9">
        <v>7</v>
      </c>
      <c r="H33" s="9">
        <v>8</v>
      </c>
      <c r="I33" s="9">
        <v>9</v>
      </c>
      <c r="J33" s="9">
        <v>10</v>
      </c>
      <c r="K33" s="9">
        <v>11</v>
      </c>
      <c r="L33" s="9">
        <v>12</v>
      </c>
      <c r="M33" s="9">
        <v>13</v>
      </c>
    </row>
    <row r="34" spans="1:13" ht="21" customHeight="1" x14ac:dyDescent="0.25">
      <c r="A34" s="10">
        <v>1</v>
      </c>
      <c r="B34" s="11"/>
      <c r="C34" s="11"/>
      <c r="D34" s="11"/>
      <c r="E34" s="11"/>
      <c r="F34" s="11"/>
      <c r="G34" s="11"/>
      <c r="H34" s="12"/>
      <c r="I34" s="12"/>
      <c r="J34" s="11"/>
      <c r="K34" s="11"/>
      <c r="L34" s="12">
        <v>0</v>
      </c>
      <c r="M34" s="12">
        <v>0</v>
      </c>
    </row>
    <row r="35" spans="1:13" ht="21" customHeight="1" x14ac:dyDescent="0.25">
      <c r="A35" s="45" t="s">
        <v>151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13">
        <f>ROUND(MIN(M34),2)</f>
        <v>0</v>
      </c>
    </row>
    <row r="36" spans="1:13" ht="21" customHeight="1" x14ac:dyDescent="0.25">
      <c r="A36" s="43" t="s">
        <v>152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14">
        <f>ROUND(AVERAGE(M34),2)</f>
        <v>0</v>
      </c>
    </row>
    <row r="37" spans="1:13" ht="20.25" customHeight="1" x14ac:dyDescent="0.25">
      <c r="A37" s="43" t="s">
        <v>153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14">
        <f>0</f>
        <v>0</v>
      </c>
    </row>
    <row r="38" spans="1:13" ht="21" customHeight="1" x14ac:dyDescent="0.25">
      <c r="A38" s="43" t="s">
        <v>154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14">
        <f>0</f>
        <v>0</v>
      </c>
    </row>
    <row r="39" spans="1:13" ht="21" customHeight="1" x14ac:dyDescent="0.25">
      <c r="A39" s="42" t="s">
        <v>155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15">
        <f>M35</f>
        <v>0</v>
      </c>
    </row>
    <row r="40" spans="1:13" ht="38.25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83.25" customHeight="1" x14ac:dyDescent="0.25">
      <c r="A41" s="8" t="s">
        <v>22</v>
      </c>
      <c r="B41" s="8" t="s">
        <v>24</v>
      </c>
      <c r="C41" s="8" t="s">
        <v>29</v>
      </c>
      <c r="D41" s="8" t="s">
        <v>30</v>
      </c>
      <c r="E41" s="8" t="s">
        <v>143</v>
      </c>
      <c r="F41" s="8" t="s">
        <v>144</v>
      </c>
      <c r="G41" s="8" t="s">
        <v>145</v>
      </c>
      <c r="H41" s="8" t="s">
        <v>146</v>
      </c>
      <c r="I41" s="8" t="s">
        <v>147</v>
      </c>
      <c r="J41" s="8" t="s">
        <v>26</v>
      </c>
      <c r="K41" s="8" t="s">
        <v>148</v>
      </c>
      <c r="L41" s="8" t="s">
        <v>149</v>
      </c>
      <c r="M41" s="8" t="s">
        <v>150</v>
      </c>
    </row>
    <row r="42" spans="1:13" ht="15.75" customHeight="1" x14ac:dyDescent="0.25">
      <c r="A42" s="9">
        <v>1</v>
      </c>
      <c r="B42" s="9">
        <v>2</v>
      </c>
      <c r="C42" s="9">
        <v>3</v>
      </c>
      <c r="D42" s="9">
        <v>4</v>
      </c>
      <c r="E42" s="9">
        <v>5</v>
      </c>
      <c r="F42" s="9">
        <v>6</v>
      </c>
      <c r="G42" s="9">
        <v>7</v>
      </c>
      <c r="H42" s="9">
        <v>8</v>
      </c>
      <c r="I42" s="9">
        <v>9</v>
      </c>
      <c r="J42" s="9">
        <v>10</v>
      </c>
      <c r="K42" s="9">
        <v>11</v>
      </c>
      <c r="L42" s="9">
        <v>12</v>
      </c>
      <c r="M42" s="9">
        <v>13</v>
      </c>
    </row>
    <row r="43" spans="1:13" ht="21" customHeight="1" x14ac:dyDescent="0.25">
      <c r="A43" s="10">
        <v>1</v>
      </c>
      <c r="B43" s="11"/>
      <c r="C43" s="11"/>
      <c r="D43" s="11"/>
      <c r="E43" s="11"/>
      <c r="F43" s="11"/>
      <c r="G43" s="11"/>
      <c r="H43" s="12"/>
      <c r="I43" s="12"/>
      <c r="J43" s="11"/>
      <c r="K43" s="11"/>
      <c r="L43" s="12">
        <v>0</v>
      </c>
      <c r="M43" s="12">
        <v>0</v>
      </c>
    </row>
    <row r="44" spans="1:13" ht="21" customHeight="1" x14ac:dyDescent="0.25">
      <c r="A44" s="45" t="s">
        <v>151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13">
        <f>ROUND(MIN(M43),2)</f>
        <v>0</v>
      </c>
    </row>
    <row r="45" spans="1:13" ht="21" customHeight="1" x14ac:dyDescent="0.25">
      <c r="A45" s="43" t="s">
        <v>152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14">
        <f>ROUND(AVERAGE(M43),2)</f>
        <v>0</v>
      </c>
    </row>
    <row r="46" spans="1:13" ht="20.25" customHeight="1" x14ac:dyDescent="0.25">
      <c r="A46" s="43" t="s">
        <v>153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14">
        <f>0</f>
        <v>0</v>
      </c>
    </row>
    <row r="47" spans="1:13" ht="21" customHeight="1" x14ac:dyDescent="0.25">
      <c r="A47" s="43" t="s">
        <v>154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14">
        <f>0</f>
        <v>0</v>
      </c>
    </row>
    <row r="48" spans="1:13" ht="21" customHeight="1" x14ac:dyDescent="0.25">
      <c r="A48" s="42" t="s">
        <v>155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15">
        <f>M44</f>
        <v>0</v>
      </c>
    </row>
    <row r="49" spans="1:13" ht="38.25" customHeight="1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ht="83.25" customHeight="1" x14ac:dyDescent="0.25">
      <c r="A50" s="8" t="s">
        <v>22</v>
      </c>
      <c r="B50" s="8" t="s">
        <v>24</v>
      </c>
      <c r="C50" s="8" t="s">
        <v>29</v>
      </c>
      <c r="D50" s="8" t="s">
        <v>30</v>
      </c>
      <c r="E50" s="8" t="s">
        <v>143</v>
      </c>
      <c r="F50" s="8" t="s">
        <v>144</v>
      </c>
      <c r="G50" s="8" t="s">
        <v>145</v>
      </c>
      <c r="H50" s="8" t="s">
        <v>146</v>
      </c>
      <c r="I50" s="8" t="s">
        <v>147</v>
      </c>
      <c r="J50" s="8" t="s">
        <v>26</v>
      </c>
      <c r="K50" s="8" t="s">
        <v>148</v>
      </c>
      <c r="L50" s="8" t="s">
        <v>149</v>
      </c>
      <c r="M50" s="8" t="s">
        <v>150</v>
      </c>
    </row>
    <row r="51" spans="1:13" ht="15.75" customHeight="1" x14ac:dyDescent="0.25">
      <c r="A51" s="9">
        <v>1</v>
      </c>
      <c r="B51" s="9">
        <v>2</v>
      </c>
      <c r="C51" s="9">
        <v>3</v>
      </c>
      <c r="D51" s="9">
        <v>4</v>
      </c>
      <c r="E51" s="9">
        <v>5</v>
      </c>
      <c r="F51" s="9">
        <v>6</v>
      </c>
      <c r="G51" s="9">
        <v>7</v>
      </c>
      <c r="H51" s="9">
        <v>8</v>
      </c>
      <c r="I51" s="9">
        <v>9</v>
      </c>
      <c r="J51" s="9">
        <v>10</v>
      </c>
      <c r="K51" s="9">
        <v>11</v>
      </c>
      <c r="L51" s="9">
        <v>12</v>
      </c>
      <c r="M51" s="9">
        <v>13</v>
      </c>
    </row>
    <row r="52" spans="1:13" ht="21" customHeight="1" x14ac:dyDescent="0.25">
      <c r="A52" s="10">
        <v>1</v>
      </c>
      <c r="B52" s="11"/>
      <c r="C52" s="11"/>
      <c r="D52" s="11"/>
      <c r="E52" s="11"/>
      <c r="F52" s="11"/>
      <c r="G52" s="11"/>
      <c r="H52" s="12"/>
      <c r="I52" s="12"/>
      <c r="J52" s="11"/>
      <c r="K52" s="11"/>
      <c r="L52" s="12">
        <v>0</v>
      </c>
      <c r="M52" s="12">
        <v>0</v>
      </c>
    </row>
    <row r="53" spans="1:13" ht="21" customHeight="1" x14ac:dyDescent="0.25">
      <c r="A53" s="45" t="s">
        <v>151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13">
        <f>ROUND(MIN(M52),2)</f>
        <v>0</v>
      </c>
    </row>
    <row r="54" spans="1:13" ht="21" customHeight="1" x14ac:dyDescent="0.25">
      <c r="A54" s="43" t="s">
        <v>152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14">
        <f>ROUND(AVERAGE(M52),2)</f>
        <v>0</v>
      </c>
    </row>
    <row r="55" spans="1:13" ht="20.25" customHeight="1" x14ac:dyDescent="0.25">
      <c r="A55" s="43" t="s">
        <v>153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14">
        <f>0</f>
        <v>0</v>
      </c>
    </row>
    <row r="56" spans="1:13" ht="21" customHeight="1" x14ac:dyDescent="0.25">
      <c r="A56" s="43" t="s">
        <v>154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14">
        <f>0</f>
        <v>0</v>
      </c>
    </row>
    <row r="57" spans="1:13" ht="21" customHeight="1" x14ac:dyDescent="0.25">
      <c r="A57" s="42" t="s">
        <v>155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15">
        <f>M53</f>
        <v>0</v>
      </c>
    </row>
    <row r="58" spans="1:13" ht="38.25" customHeight="1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ht="83.25" customHeight="1" x14ac:dyDescent="0.25">
      <c r="A59" s="8" t="s">
        <v>22</v>
      </c>
      <c r="B59" s="8" t="s">
        <v>24</v>
      </c>
      <c r="C59" s="8" t="s">
        <v>29</v>
      </c>
      <c r="D59" s="8" t="s">
        <v>30</v>
      </c>
      <c r="E59" s="8" t="s">
        <v>143</v>
      </c>
      <c r="F59" s="8" t="s">
        <v>144</v>
      </c>
      <c r="G59" s="8" t="s">
        <v>145</v>
      </c>
      <c r="H59" s="8" t="s">
        <v>146</v>
      </c>
      <c r="I59" s="8" t="s">
        <v>147</v>
      </c>
      <c r="J59" s="8" t="s">
        <v>26</v>
      </c>
      <c r="K59" s="8" t="s">
        <v>148</v>
      </c>
      <c r="L59" s="8" t="s">
        <v>149</v>
      </c>
      <c r="M59" s="8" t="s">
        <v>150</v>
      </c>
    </row>
    <row r="60" spans="1:13" ht="15.75" customHeight="1" x14ac:dyDescent="0.25">
      <c r="A60" s="9">
        <v>1</v>
      </c>
      <c r="B60" s="9">
        <v>2</v>
      </c>
      <c r="C60" s="9">
        <v>3</v>
      </c>
      <c r="D60" s="9">
        <v>4</v>
      </c>
      <c r="E60" s="9">
        <v>5</v>
      </c>
      <c r="F60" s="9">
        <v>6</v>
      </c>
      <c r="G60" s="9">
        <v>7</v>
      </c>
      <c r="H60" s="9">
        <v>8</v>
      </c>
      <c r="I60" s="9">
        <v>9</v>
      </c>
      <c r="J60" s="9">
        <v>10</v>
      </c>
      <c r="K60" s="9">
        <v>11</v>
      </c>
      <c r="L60" s="9">
        <v>12</v>
      </c>
      <c r="M60" s="9">
        <v>13</v>
      </c>
    </row>
    <row r="61" spans="1:13" ht="21" customHeight="1" x14ac:dyDescent="0.25">
      <c r="A61" s="10">
        <v>1</v>
      </c>
      <c r="B61" s="11"/>
      <c r="C61" s="11"/>
      <c r="D61" s="11"/>
      <c r="E61" s="11"/>
      <c r="F61" s="11"/>
      <c r="G61" s="11"/>
      <c r="H61" s="12"/>
      <c r="I61" s="12"/>
      <c r="J61" s="11"/>
      <c r="K61" s="11"/>
      <c r="L61" s="12">
        <v>0</v>
      </c>
      <c r="M61" s="12">
        <v>0</v>
      </c>
    </row>
    <row r="62" spans="1:13" ht="21" customHeight="1" x14ac:dyDescent="0.25">
      <c r="A62" s="45" t="s">
        <v>151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13">
        <f>ROUND(MIN(M61),2)</f>
        <v>0</v>
      </c>
    </row>
    <row r="63" spans="1:13" ht="21" customHeight="1" x14ac:dyDescent="0.25">
      <c r="A63" s="43" t="s">
        <v>152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14">
        <f>ROUND(AVERAGE(M61),2)</f>
        <v>0</v>
      </c>
    </row>
    <row r="64" spans="1:13" ht="20.25" customHeight="1" x14ac:dyDescent="0.25">
      <c r="A64" s="43" t="s">
        <v>153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14">
        <f>0</f>
        <v>0</v>
      </c>
    </row>
    <row r="65" spans="1:13" ht="21" customHeight="1" x14ac:dyDescent="0.25">
      <c r="A65" s="43" t="s">
        <v>154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14">
        <f>0</f>
        <v>0</v>
      </c>
    </row>
    <row r="66" spans="1:13" ht="21" customHeight="1" x14ac:dyDescent="0.25">
      <c r="A66" s="42" t="s">
        <v>155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15">
        <f>M62</f>
        <v>0</v>
      </c>
    </row>
    <row r="67" spans="1:13" ht="38.25" customHeight="1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ht="83.25" customHeight="1" x14ac:dyDescent="0.25">
      <c r="A68" s="8" t="s">
        <v>22</v>
      </c>
      <c r="B68" s="8" t="s">
        <v>24</v>
      </c>
      <c r="C68" s="8" t="s">
        <v>29</v>
      </c>
      <c r="D68" s="8" t="s">
        <v>30</v>
      </c>
      <c r="E68" s="8" t="s">
        <v>143</v>
      </c>
      <c r="F68" s="8" t="s">
        <v>144</v>
      </c>
      <c r="G68" s="8" t="s">
        <v>145</v>
      </c>
      <c r="H68" s="8" t="s">
        <v>146</v>
      </c>
      <c r="I68" s="8" t="s">
        <v>147</v>
      </c>
      <c r="J68" s="8" t="s">
        <v>26</v>
      </c>
      <c r="K68" s="8" t="s">
        <v>148</v>
      </c>
      <c r="L68" s="8" t="s">
        <v>149</v>
      </c>
      <c r="M68" s="8" t="s">
        <v>150</v>
      </c>
    </row>
    <row r="69" spans="1:13" ht="15.75" customHeight="1" x14ac:dyDescent="0.25">
      <c r="A69" s="9">
        <v>1</v>
      </c>
      <c r="B69" s="9">
        <v>2</v>
      </c>
      <c r="C69" s="9">
        <v>3</v>
      </c>
      <c r="D69" s="9">
        <v>4</v>
      </c>
      <c r="E69" s="9">
        <v>5</v>
      </c>
      <c r="F69" s="9">
        <v>6</v>
      </c>
      <c r="G69" s="9">
        <v>7</v>
      </c>
      <c r="H69" s="9">
        <v>8</v>
      </c>
      <c r="I69" s="9">
        <v>9</v>
      </c>
      <c r="J69" s="9">
        <v>10</v>
      </c>
      <c r="K69" s="9">
        <v>11</v>
      </c>
      <c r="L69" s="9">
        <v>12</v>
      </c>
      <c r="M69" s="9">
        <v>13</v>
      </c>
    </row>
    <row r="70" spans="1:13" ht="21" customHeight="1" x14ac:dyDescent="0.25">
      <c r="A70" s="10">
        <v>1</v>
      </c>
      <c r="B70" s="11"/>
      <c r="C70" s="11"/>
      <c r="D70" s="11"/>
      <c r="E70" s="11"/>
      <c r="F70" s="11"/>
      <c r="G70" s="11"/>
      <c r="H70" s="12"/>
      <c r="I70" s="12"/>
      <c r="J70" s="11"/>
      <c r="K70" s="11"/>
      <c r="L70" s="12">
        <v>0</v>
      </c>
      <c r="M70" s="12">
        <v>0</v>
      </c>
    </row>
    <row r="71" spans="1:13" ht="21" customHeight="1" x14ac:dyDescent="0.25">
      <c r="A71" s="45" t="s">
        <v>151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13">
        <f>ROUND(MIN(M70),2)</f>
        <v>0</v>
      </c>
    </row>
    <row r="72" spans="1:13" ht="21" customHeight="1" x14ac:dyDescent="0.25">
      <c r="A72" s="43" t="s">
        <v>152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14">
        <f>ROUND(AVERAGE(M70),2)</f>
        <v>0</v>
      </c>
    </row>
    <row r="73" spans="1:13" ht="20.25" customHeight="1" x14ac:dyDescent="0.25">
      <c r="A73" s="43" t="s">
        <v>153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14">
        <f>0</f>
        <v>0</v>
      </c>
    </row>
    <row r="74" spans="1:13" ht="21" customHeight="1" x14ac:dyDescent="0.25">
      <c r="A74" s="43" t="s">
        <v>154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14">
        <f>0</f>
        <v>0</v>
      </c>
    </row>
    <row r="75" spans="1:13" ht="21" customHeight="1" x14ac:dyDescent="0.25">
      <c r="A75" s="42" t="s">
        <v>155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15">
        <f>M71</f>
        <v>0</v>
      </c>
    </row>
    <row r="76" spans="1:13" ht="38.25" customHeight="1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3" ht="83.25" customHeight="1" x14ac:dyDescent="0.25">
      <c r="A77" s="8" t="s">
        <v>22</v>
      </c>
      <c r="B77" s="8" t="s">
        <v>24</v>
      </c>
      <c r="C77" s="8" t="s">
        <v>29</v>
      </c>
      <c r="D77" s="8" t="s">
        <v>30</v>
      </c>
      <c r="E77" s="8" t="s">
        <v>143</v>
      </c>
      <c r="F77" s="8" t="s">
        <v>144</v>
      </c>
      <c r="G77" s="8" t="s">
        <v>145</v>
      </c>
      <c r="H77" s="8" t="s">
        <v>146</v>
      </c>
      <c r="I77" s="8" t="s">
        <v>147</v>
      </c>
      <c r="J77" s="8" t="s">
        <v>26</v>
      </c>
      <c r="K77" s="8" t="s">
        <v>148</v>
      </c>
      <c r="L77" s="8" t="s">
        <v>149</v>
      </c>
      <c r="M77" s="8" t="s">
        <v>150</v>
      </c>
    </row>
    <row r="78" spans="1:13" ht="15.75" customHeight="1" x14ac:dyDescent="0.25">
      <c r="A78" s="9">
        <v>1</v>
      </c>
      <c r="B78" s="9">
        <v>2</v>
      </c>
      <c r="C78" s="9">
        <v>3</v>
      </c>
      <c r="D78" s="9">
        <v>4</v>
      </c>
      <c r="E78" s="9">
        <v>5</v>
      </c>
      <c r="F78" s="9">
        <v>6</v>
      </c>
      <c r="G78" s="9">
        <v>7</v>
      </c>
      <c r="H78" s="9">
        <v>8</v>
      </c>
      <c r="I78" s="9">
        <v>9</v>
      </c>
      <c r="J78" s="9">
        <v>10</v>
      </c>
      <c r="K78" s="9">
        <v>11</v>
      </c>
      <c r="L78" s="9">
        <v>12</v>
      </c>
      <c r="M78" s="9">
        <v>13</v>
      </c>
    </row>
    <row r="79" spans="1:13" ht="21" customHeight="1" x14ac:dyDescent="0.25">
      <c r="A79" s="10">
        <v>1</v>
      </c>
      <c r="B79" s="11"/>
      <c r="C79" s="11"/>
      <c r="D79" s="11"/>
      <c r="E79" s="11"/>
      <c r="F79" s="11"/>
      <c r="G79" s="11"/>
      <c r="H79" s="12"/>
      <c r="I79" s="12"/>
      <c r="J79" s="11"/>
      <c r="K79" s="11"/>
      <c r="L79" s="12">
        <v>0</v>
      </c>
      <c r="M79" s="12">
        <v>0</v>
      </c>
    </row>
    <row r="80" spans="1:13" ht="21" customHeight="1" x14ac:dyDescent="0.25">
      <c r="A80" s="45" t="s">
        <v>151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13">
        <f>ROUND(MIN(M79),2)</f>
        <v>0</v>
      </c>
    </row>
    <row r="81" spans="1:13" ht="21" customHeight="1" x14ac:dyDescent="0.25">
      <c r="A81" s="43" t="s">
        <v>152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14">
        <f>ROUND(AVERAGE(M79),2)</f>
        <v>0</v>
      </c>
    </row>
    <row r="82" spans="1:13" ht="21" customHeight="1" x14ac:dyDescent="0.25">
      <c r="A82" s="43" t="s">
        <v>153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14">
        <f>0</f>
        <v>0</v>
      </c>
    </row>
    <row r="83" spans="1:13" ht="20.25" customHeight="1" x14ac:dyDescent="0.25">
      <c r="A83" s="43" t="s">
        <v>154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14">
        <f>0</f>
        <v>0</v>
      </c>
    </row>
    <row r="84" spans="1:13" ht="21" customHeight="1" x14ac:dyDescent="0.25">
      <c r="A84" s="42" t="s">
        <v>155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15">
        <f>M80</f>
        <v>0</v>
      </c>
    </row>
    <row r="85" spans="1:13" ht="38.2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 ht="83.25" customHeight="1" x14ac:dyDescent="0.25">
      <c r="A86" s="8" t="s">
        <v>22</v>
      </c>
      <c r="B86" s="8" t="s">
        <v>24</v>
      </c>
      <c r="C86" s="8" t="s">
        <v>29</v>
      </c>
      <c r="D86" s="8" t="s">
        <v>30</v>
      </c>
      <c r="E86" s="8" t="s">
        <v>143</v>
      </c>
      <c r="F86" s="8" t="s">
        <v>144</v>
      </c>
      <c r="G86" s="8" t="s">
        <v>145</v>
      </c>
      <c r="H86" s="8" t="s">
        <v>146</v>
      </c>
      <c r="I86" s="8" t="s">
        <v>147</v>
      </c>
      <c r="J86" s="8" t="s">
        <v>26</v>
      </c>
      <c r="K86" s="8" t="s">
        <v>148</v>
      </c>
      <c r="L86" s="8" t="s">
        <v>149</v>
      </c>
      <c r="M86" s="8" t="s">
        <v>150</v>
      </c>
    </row>
    <row r="87" spans="1:13" ht="15.75" customHeight="1" x14ac:dyDescent="0.25">
      <c r="A87" s="9">
        <v>1</v>
      </c>
      <c r="B87" s="9">
        <v>2</v>
      </c>
      <c r="C87" s="9">
        <v>3</v>
      </c>
      <c r="D87" s="9">
        <v>4</v>
      </c>
      <c r="E87" s="9">
        <v>5</v>
      </c>
      <c r="F87" s="9">
        <v>6</v>
      </c>
      <c r="G87" s="9">
        <v>7</v>
      </c>
      <c r="H87" s="9">
        <v>8</v>
      </c>
      <c r="I87" s="9">
        <v>9</v>
      </c>
      <c r="J87" s="9">
        <v>10</v>
      </c>
      <c r="K87" s="9">
        <v>11</v>
      </c>
      <c r="L87" s="9">
        <v>12</v>
      </c>
      <c r="M87" s="9">
        <v>13</v>
      </c>
    </row>
    <row r="88" spans="1:13" ht="21" customHeight="1" x14ac:dyDescent="0.25">
      <c r="A88" s="10">
        <v>1</v>
      </c>
      <c r="B88" s="11"/>
      <c r="C88" s="11"/>
      <c r="D88" s="11"/>
      <c r="E88" s="11"/>
      <c r="F88" s="11"/>
      <c r="G88" s="11"/>
      <c r="H88" s="12"/>
      <c r="I88" s="12"/>
      <c r="J88" s="11"/>
      <c r="K88" s="11"/>
      <c r="L88" s="12">
        <v>0</v>
      </c>
      <c r="M88" s="12">
        <v>0</v>
      </c>
    </row>
    <row r="89" spans="1:13" ht="21" customHeight="1" x14ac:dyDescent="0.25">
      <c r="A89" s="45" t="s">
        <v>151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13">
        <f>ROUND(MIN(M88),2)</f>
        <v>0</v>
      </c>
    </row>
    <row r="90" spans="1:13" ht="21" customHeight="1" x14ac:dyDescent="0.25">
      <c r="A90" s="43" t="s">
        <v>152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14">
        <f>ROUND(AVERAGE(M88),2)</f>
        <v>0</v>
      </c>
    </row>
    <row r="91" spans="1:13" ht="21" customHeight="1" x14ac:dyDescent="0.25">
      <c r="A91" s="43" t="s">
        <v>153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14">
        <f>0</f>
        <v>0</v>
      </c>
    </row>
    <row r="92" spans="1:13" ht="20.25" customHeight="1" x14ac:dyDescent="0.25">
      <c r="A92" s="43" t="s">
        <v>154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14">
        <f>0</f>
        <v>0</v>
      </c>
    </row>
    <row r="93" spans="1:13" ht="21" customHeight="1" x14ac:dyDescent="0.25">
      <c r="A93" s="42" t="s">
        <v>155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15">
        <f>M89</f>
        <v>0</v>
      </c>
    </row>
    <row r="94" spans="1:13" ht="38.2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 ht="83.25" customHeight="1" x14ac:dyDescent="0.25">
      <c r="A95" s="8" t="s">
        <v>22</v>
      </c>
      <c r="B95" s="8" t="s">
        <v>24</v>
      </c>
      <c r="C95" s="8" t="s">
        <v>29</v>
      </c>
      <c r="D95" s="8" t="s">
        <v>30</v>
      </c>
      <c r="E95" s="8" t="s">
        <v>143</v>
      </c>
      <c r="F95" s="8" t="s">
        <v>144</v>
      </c>
      <c r="G95" s="8" t="s">
        <v>145</v>
      </c>
      <c r="H95" s="8" t="s">
        <v>146</v>
      </c>
      <c r="I95" s="8" t="s">
        <v>147</v>
      </c>
      <c r="J95" s="8" t="s">
        <v>26</v>
      </c>
      <c r="K95" s="8" t="s">
        <v>148</v>
      </c>
      <c r="L95" s="8" t="s">
        <v>149</v>
      </c>
      <c r="M95" s="8" t="s">
        <v>150</v>
      </c>
    </row>
    <row r="96" spans="1:13" ht="15.75" customHeight="1" x14ac:dyDescent="0.25">
      <c r="A96" s="9">
        <v>1</v>
      </c>
      <c r="B96" s="9">
        <v>2</v>
      </c>
      <c r="C96" s="9">
        <v>3</v>
      </c>
      <c r="D96" s="9">
        <v>4</v>
      </c>
      <c r="E96" s="9">
        <v>5</v>
      </c>
      <c r="F96" s="9">
        <v>6</v>
      </c>
      <c r="G96" s="9">
        <v>7</v>
      </c>
      <c r="H96" s="9">
        <v>8</v>
      </c>
      <c r="I96" s="9">
        <v>9</v>
      </c>
      <c r="J96" s="9">
        <v>10</v>
      </c>
      <c r="K96" s="9">
        <v>11</v>
      </c>
      <c r="L96" s="9">
        <v>12</v>
      </c>
      <c r="M96" s="9">
        <v>13</v>
      </c>
    </row>
    <row r="97" spans="1:13" ht="21" customHeight="1" x14ac:dyDescent="0.25">
      <c r="A97" s="10">
        <v>1</v>
      </c>
      <c r="B97" s="11"/>
      <c r="C97" s="11"/>
      <c r="D97" s="11"/>
      <c r="E97" s="11"/>
      <c r="F97" s="11"/>
      <c r="G97" s="11"/>
      <c r="H97" s="12"/>
      <c r="I97" s="12"/>
      <c r="J97" s="11"/>
      <c r="K97" s="11"/>
      <c r="L97" s="12">
        <v>0</v>
      </c>
      <c r="M97" s="12">
        <v>0</v>
      </c>
    </row>
    <row r="98" spans="1:13" ht="21" customHeight="1" x14ac:dyDescent="0.25">
      <c r="A98" s="45" t="s">
        <v>151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13">
        <f>ROUND(MIN(M97),2)</f>
        <v>0</v>
      </c>
    </row>
    <row r="99" spans="1:13" ht="21" customHeight="1" x14ac:dyDescent="0.25">
      <c r="A99" s="43" t="s">
        <v>152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14">
        <f>ROUND(AVERAGE(M97),2)</f>
        <v>0</v>
      </c>
    </row>
    <row r="100" spans="1:13" ht="21" customHeight="1" x14ac:dyDescent="0.25">
      <c r="A100" s="43" t="s">
        <v>153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14">
        <f>0</f>
        <v>0</v>
      </c>
    </row>
    <row r="101" spans="1:13" ht="20.25" customHeight="1" x14ac:dyDescent="0.25">
      <c r="A101" s="43" t="s">
        <v>154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14">
        <f>0</f>
        <v>0</v>
      </c>
    </row>
    <row r="102" spans="1:13" ht="21" customHeight="1" x14ac:dyDescent="0.25">
      <c r="A102" s="42" t="s">
        <v>155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15">
        <f>M98</f>
        <v>0</v>
      </c>
    </row>
    <row r="103" spans="1:13" ht="38.2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3" ht="83.25" customHeight="1" x14ac:dyDescent="0.25">
      <c r="A104" s="8" t="s">
        <v>22</v>
      </c>
      <c r="B104" s="8" t="s">
        <v>24</v>
      </c>
      <c r="C104" s="8" t="s">
        <v>29</v>
      </c>
      <c r="D104" s="8" t="s">
        <v>30</v>
      </c>
      <c r="E104" s="8" t="s">
        <v>143</v>
      </c>
      <c r="F104" s="8" t="s">
        <v>144</v>
      </c>
      <c r="G104" s="8" t="s">
        <v>145</v>
      </c>
      <c r="H104" s="8" t="s">
        <v>146</v>
      </c>
      <c r="I104" s="8" t="s">
        <v>147</v>
      </c>
      <c r="J104" s="8" t="s">
        <v>26</v>
      </c>
      <c r="K104" s="8" t="s">
        <v>148</v>
      </c>
      <c r="L104" s="8" t="s">
        <v>149</v>
      </c>
      <c r="M104" s="8" t="s">
        <v>150</v>
      </c>
    </row>
    <row r="105" spans="1:13" ht="15.75" customHeight="1" x14ac:dyDescent="0.25">
      <c r="A105" s="9">
        <v>1</v>
      </c>
      <c r="B105" s="9">
        <v>2</v>
      </c>
      <c r="C105" s="9">
        <v>3</v>
      </c>
      <c r="D105" s="9">
        <v>4</v>
      </c>
      <c r="E105" s="9">
        <v>5</v>
      </c>
      <c r="F105" s="9">
        <v>6</v>
      </c>
      <c r="G105" s="9">
        <v>7</v>
      </c>
      <c r="H105" s="9">
        <v>8</v>
      </c>
      <c r="I105" s="9">
        <v>9</v>
      </c>
      <c r="J105" s="9">
        <v>10</v>
      </c>
      <c r="K105" s="9">
        <v>11</v>
      </c>
      <c r="L105" s="9">
        <v>12</v>
      </c>
      <c r="M105" s="9">
        <v>13</v>
      </c>
    </row>
    <row r="106" spans="1:13" ht="21" customHeight="1" x14ac:dyDescent="0.25">
      <c r="A106" s="10">
        <v>1</v>
      </c>
      <c r="B106" s="11"/>
      <c r="C106" s="11"/>
      <c r="D106" s="11"/>
      <c r="E106" s="11"/>
      <c r="F106" s="11"/>
      <c r="G106" s="11"/>
      <c r="H106" s="12"/>
      <c r="I106" s="12"/>
      <c r="J106" s="11"/>
      <c r="K106" s="11"/>
      <c r="L106" s="12">
        <v>0</v>
      </c>
      <c r="M106" s="12">
        <v>0</v>
      </c>
    </row>
    <row r="107" spans="1:13" ht="21" customHeight="1" x14ac:dyDescent="0.25">
      <c r="A107" s="45" t="s">
        <v>151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13">
        <f>ROUND(MIN(M106),2)</f>
        <v>0</v>
      </c>
    </row>
    <row r="108" spans="1:13" ht="21" customHeight="1" x14ac:dyDescent="0.25">
      <c r="A108" s="43" t="s">
        <v>152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14">
        <f>ROUND(AVERAGE(M106),2)</f>
        <v>0</v>
      </c>
    </row>
    <row r="109" spans="1:13" ht="21" customHeight="1" x14ac:dyDescent="0.25">
      <c r="A109" s="43" t="s">
        <v>153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14">
        <f>0</f>
        <v>0</v>
      </c>
    </row>
    <row r="110" spans="1:13" ht="20.25" customHeight="1" x14ac:dyDescent="0.25">
      <c r="A110" s="43" t="s">
        <v>154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14">
        <f>0</f>
        <v>0</v>
      </c>
    </row>
    <row r="111" spans="1:13" ht="21" customHeight="1" x14ac:dyDescent="0.25">
      <c r="A111" s="42" t="s">
        <v>155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15">
        <f>M107</f>
        <v>0</v>
      </c>
    </row>
    <row r="112" spans="1:13" ht="38.2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</row>
    <row r="113" spans="1:13" ht="83.25" customHeight="1" x14ac:dyDescent="0.25">
      <c r="A113" s="8" t="s">
        <v>22</v>
      </c>
      <c r="B113" s="8" t="s">
        <v>24</v>
      </c>
      <c r="C113" s="8" t="s">
        <v>29</v>
      </c>
      <c r="D113" s="8" t="s">
        <v>30</v>
      </c>
      <c r="E113" s="8" t="s">
        <v>143</v>
      </c>
      <c r="F113" s="8" t="s">
        <v>144</v>
      </c>
      <c r="G113" s="8" t="s">
        <v>145</v>
      </c>
      <c r="H113" s="8" t="s">
        <v>146</v>
      </c>
      <c r="I113" s="8" t="s">
        <v>147</v>
      </c>
      <c r="J113" s="8" t="s">
        <v>26</v>
      </c>
      <c r="K113" s="8" t="s">
        <v>148</v>
      </c>
      <c r="L113" s="8" t="s">
        <v>149</v>
      </c>
      <c r="M113" s="8" t="s">
        <v>150</v>
      </c>
    </row>
    <row r="114" spans="1:13" ht="15.75" customHeight="1" x14ac:dyDescent="0.25">
      <c r="A114" s="9">
        <v>1</v>
      </c>
      <c r="B114" s="9">
        <v>2</v>
      </c>
      <c r="C114" s="9">
        <v>3</v>
      </c>
      <c r="D114" s="9">
        <v>4</v>
      </c>
      <c r="E114" s="9">
        <v>5</v>
      </c>
      <c r="F114" s="9">
        <v>6</v>
      </c>
      <c r="G114" s="9">
        <v>7</v>
      </c>
      <c r="H114" s="9">
        <v>8</v>
      </c>
      <c r="I114" s="9">
        <v>9</v>
      </c>
      <c r="J114" s="9">
        <v>10</v>
      </c>
      <c r="K114" s="9">
        <v>11</v>
      </c>
      <c r="L114" s="9">
        <v>12</v>
      </c>
      <c r="M114" s="9">
        <v>13</v>
      </c>
    </row>
    <row r="115" spans="1:13" ht="21" customHeight="1" x14ac:dyDescent="0.25">
      <c r="A115" s="10">
        <v>1</v>
      </c>
      <c r="B115" s="11"/>
      <c r="C115" s="11"/>
      <c r="D115" s="11"/>
      <c r="E115" s="11"/>
      <c r="F115" s="11"/>
      <c r="G115" s="11"/>
      <c r="H115" s="12"/>
      <c r="I115" s="12"/>
      <c r="J115" s="11"/>
      <c r="K115" s="11"/>
      <c r="L115" s="12">
        <v>0</v>
      </c>
      <c r="M115" s="12">
        <v>0</v>
      </c>
    </row>
    <row r="116" spans="1:13" ht="21" customHeight="1" x14ac:dyDescent="0.25">
      <c r="A116" s="45" t="s">
        <v>151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13">
        <f>ROUND(MIN(M115),2)</f>
        <v>0</v>
      </c>
    </row>
    <row r="117" spans="1:13" ht="21" customHeight="1" x14ac:dyDescent="0.25">
      <c r="A117" s="43" t="s">
        <v>152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14">
        <f>ROUND(AVERAGE(M115),2)</f>
        <v>0</v>
      </c>
    </row>
    <row r="118" spans="1:13" ht="21" customHeight="1" x14ac:dyDescent="0.25">
      <c r="A118" s="43" t="s">
        <v>153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14">
        <f>0</f>
        <v>0</v>
      </c>
    </row>
    <row r="119" spans="1:13" ht="20.25" customHeight="1" x14ac:dyDescent="0.25">
      <c r="A119" s="43" t="s">
        <v>154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14">
        <f>0</f>
        <v>0</v>
      </c>
    </row>
    <row r="120" spans="1:13" ht="21" customHeight="1" x14ac:dyDescent="0.25">
      <c r="A120" s="42" t="s">
        <v>155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15">
        <f>M116</f>
        <v>0</v>
      </c>
    </row>
    <row r="121" spans="1:13" ht="38.2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</row>
    <row r="122" spans="1:13" ht="83.25" customHeight="1" x14ac:dyDescent="0.25">
      <c r="A122" s="8" t="s">
        <v>22</v>
      </c>
      <c r="B122" s="8" t="s">
        <v>24</v>
      </c>
      <c r="C122" s="8" t="s">
        <v>29</v>
      </c>
      <c r="D122" s="8" t="s">
        <v>30</v>
      </c>
      <c r="E122" s="8" t="s">
        <v>143</v>
      </c>
      <c r="F122" s="8" t="s">
        <v>144</v>
      </c>
      <c r="G122" s="8" t="s">
        <v>145</v>
      </c>
      <c r="H122" s="8" t="s">
        <v>146</v>
      </c>
      <c r="I122" s="8" t="s">
        <v>147</v>
      </c>
      <c r="J122" s="8" t="s">
        <v>26</v>
      </c>
      <c r="K122" s="8" t="s">
        <v>148</v>
      </c>
      <c r="L122" s="8" t="s">
        <v>149</v>
      </c>
      <c r="M122" s="8" t="s">
        <v>150</v>
      </c>
    </row>
    <row r="123" spans="1:13" ht="15.75" customHeight="1" x14ac:dyDescent="0.25">
      <c r="A123" s="9">
        <v>1</v>
      </c>
      <c r="B123" s="9">
        <v>2</v>
      </c>
      <c r="C123" s="9">
        <v>3</v>
      </c>
      <c r="D123" s="9">
        <v>4</v>
      </c>
      <c r="E123" s="9">
        <v>5</v>
      </c>
      <c r="F123" s="9">
        <v>6</v>
      </c>
      <c r="G123" s="9">
        <v>7</v>
      </c>
      <c r="H123" s="9">
        <v>8</v>
      </c>
      <c r="I123" s="9">
        <v>9</v>
      </c>
      <c r="J123" s="9">
        <v>10</v>
      </c>
      <c r="K123" s="9">
        <v>11</v>
      </c>
      <c r="L123" s="9">
        <v>12</v>
      </c>
      <c r="M123" s="9">
        <v>13</v>
      </c>
    </row>
    <row r="124" spans="1:13" ht="21" customHeight="1" x14ac:dyDescent="0.25">
      <c r="A124" s="10">
        <v>1</v>
      </c>
      <c r="B124" s="11"/>
      <c r="C124" s="11"/>
      <c r="D124" s="11"/>
      <c r="E124" s="11"/>
      <c r="F124" s="11"/>
      <c r="G124" s="11"/>
      <c r="H124" s="12"/>
      <c r="I124" s="12"/>
      <c r="J124" s="11"/>
      <c r="K124" s="11"/>
      <c r="L124" s="12">
        <v>0</v>
      </c>
      <c r="M124" s="12">
        <v>0</v>
      </c>
    </row>
    <row r="125" spans="1:13" ht="21" customHeight="1" x14ac:dyDescent="0.25">
      <c r="A125" s="45" t="s">
        <v>151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13">
        <f>ROUND(MIN(M124),2)</f>
        <v>0</v>
      </c>
    </row>
    <row r="126" spans="1:13" ht="21" customHeight="1" x14ac:dyDescent="0.25">
      <c r="A126" s="43" t="s">
        <v>152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14">
        <f>ROUND(AVERAGE(M124),2)</f>
        <v>0</v>
      </c>
    </row>
    <row r="127" spans="1:13" ht="21" customHeight="1" x14ac:dyDescent="0.25">
      <c r="A127" s="43" t="s">
        <v>153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14">
        <f>0</f>
        <v>0</v>
      </c>
    </row>
    <row r="128" spans="1:13" ht="20.25" customHeight="1" x14ac:dyDescent="0.25">
      <c r="A128" s="43" t="s">
        <v>154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14">
        <f>0</f>
        <v>0</v>
      </c>
    </row>
    <row r="129" spans="1:13" ht="21" customHeight="1" x14ac:dyDescent="0.25">
      <c r="A129" s="42" t="s">
        <v>155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15">
        <f>M125</f>
        <v>0</v>
      </c>
    </row>
    <row r="130" spans="1:13" ht="38.2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3" ht="83.25" customHeight="1" x14ac:dyDescent="0.25">
      <c r="A131" s="8" t="s">
        <v>22</v>
      </c>
      <c r="B131" s="8" t="s">
        <v>24</v>
      </c>
      <c r="C131" s="8" t="s">
        <v>29</v>
      </c>
      <c r="D131" s="8" t="s">
        <v>30</v>
      </c>
      <c r="E131" s="8" t="s">
        <v>143</v>
      </c>
      <c r="F131" s="8" t="s">
        <v>144</v>
      </c>
      <c r="G131" s="8" t="s">
        <v>145</v>
      </c>
      <c r="H131" s="8" t="s">
        <v>146</v>
      </c>
      <c r="I131" s="8" t="s">
        <v>147</v>
      </c>
      <c r="J131" s="8" t="s">
        <v>26</v>
      </c>
      <c r="K131" s="8" t="s">
        <v>148</v>
      </c>
      <c r="L131" s="8" t="s">
        <v>149</v>
      </c>
      <c r="M131" s="8" t="s">
        <v>150</v>
      </c>
    </row>
    <row r="132" spans="1:13" ht="15.75" customHeight="1" x14ac:dyDescent="0.25">
      <c r="A132" s="9">
        <v>1</v>
      </c>
      <c r="B132" s="9">
        <v>2</v>
      </c>
      <c r="C132" s="9">
        <v>3</v>
      </c>
      <c r="D132" s="9">
        <v>4</v>
      </c>
      <c r="E132" s="9">
        <v>5</v>
      </c>
      <c r="F132" s="9">
        <v>6</v>
      </c>
      <c r="G132" s="9">
        <v>7</v>
      </c>
      <c r="H132" s="9">
        <v>8</v>
      </c>
      <c r="I132" s="9">
        <v>9</v>
      </c>
      <c r="J132" s="9">
        <v>10</v>
      </c>
      <c r="K132" s="9">
        <v>11</v>
      </c>
      <c r="L132" s="9">
        <v>12</v>
      </c>
      <c r="M132" s="9">
        <v>13</v>
      </c>
    </row>
    <row r="133" spans="1:13" ht="21" customHeight="1" x14ac:dyDescent="0.25">
      <c r="A133" s="10">
        <v>1</v>
      </c>
      <c r="B133" s="11"/>
      <c r="C133" s="11"/>
      <c r="D133" s="11"/>
      <c r="E133" s="11"/>
      <c r="F133" s="11"/>
      <c r="G133" s="11"/>
      <c r="H133" s="12"/>
      <c r="I133" s="12"/>
      <c r="J133" s="11"/>
      <c r="K133" s="11"/>
      <c r="L133" s="12">
        <v>0</v>
      </c>
      <c r="M133" s="12">
        <v>0</v>
      </c>
    </row>
    <row r="134" spans="1:13" ht="21" customHeight="1" x14ac:dyDescent="0.25">
      <c r="A134" s="45" t="s">
        <v>151</v>
      </c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13">
        <f>ROUND(MIN(M133),2)</f>
        <v>0</v>
      </c>
    </row>
    <row r="135" spans="1:13" ht="21" customHeight="1" x14ac:dyDescent="0.25">
      <c r="A135" s="43" t="s">
        <v>152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14">
        <f>ROUND(AVERAGE(M133),2)</f>
        <v>0</v>
      </c>
    </row>
    <row r="136" spans="1:13" ht="21" customHeight="1" x14ac:dyDescent="0.25">
      <c r="A136" s="43" t="s">
        <v>153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14">
        <f>0</f>
        <v>0</v>
      </c>
    </row>
    <row r="137" spans="1:13" ht="20.25" customHeight="1" x14ac:dyDescent="0.25">
      <c r="A137" s="43" t="s">
        <v>154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14">
        <f>0</f>
        <v>0</v>
      </c>
    </row>
    <row r="138" spans="1:13" ht="21" customHeight="1" x14ac:dyDescent="0.25">
      <c r="A138" s="42" t="s">
        <v>155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15">
        <f>M134</f>
        <v>0</v>
      </c>
    </row>
    <row r="139" spans="1:13" ht="38.2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</row>
    <row r="140" spans="1:13" ht="83.25" customHeight="1" x14ac:dyDescent="0.25">
      <c r="A140" s="8" t="s">
        <v>22</v>
      </c>
      <c r="B140" s="8" t="s">
        <v>24</v>
      </c>
      <c r="C140" s="8" t="s">
        <v>29</v>
      </c>
      <c r="D140" s="8" t="s">
        <v>30</v>
      </c>
      <c r="E140" s="8" t="s">
        <v>143</v>
      </c>
      <c r="F140" s="8" t="s">
        <v>144</v>
      </c>
      <c r="G140" s="8" t="s">
        <v>145</v>
      </c>
      <c r="H140" s="8" t="s">
        <v>146</v>
      </c>
      <c r="I140" s="8" t="s">
        <v>147</v>
      </c>
      <c r="J140" s="8" t="s">
        <v>26</v>
      </c>
      <c r="K140" s="8" t="s">
        <v>148</v>
      </c>
      <c r="L140" s="8" t="s">
        <v>149</v>
      </c>
      <c r="M140" s="8" t="s">
        <v>150</v>
      </c>
    </row>
    <row r="141" spans="1:13" ht="15.75" customHeight="1" x14ac:dyDescent="0.25">
      <c r="A141" s="9">
        <v>1</v>
      </c>
      <c r="B141" s="9">
        <v>2</v>
      </c>
      <c r="C141" s="9">
        <v>3</v>
      </c>
      <c r="D141" s="9">
        <v>4</v>
      </c>
      <c r="E141" s="9">
        <v>5</v>
      </c>
      <c r="F141" s="9">
        <v>6</v>
      </c>
      <c r="G141" s="9">
        <v>7</v>
      </c>
      <c r="H141" s="9">
        <v>8</v>
      </c>
      <c r="I141" s="9">
        <v>9</v>
      </c>
      <c r="J141" s="9">
        <v>10</v>
      </c>
      <c r="K141" s="9">
        <v>11</v>
      </c>
      <c r="L141" s="9">
        <v>12</v>
      </c>
      <c r="M141" s="9">
        <v>13</v>
      </c>
    </row>
    <row r="142" spans="1:13" ht="21" customHeight="1" x14ac:dyDescent="0.25">
      <c r="A142" s="10">
        <v>1</v>
      </c>
      <c r="B142" s="11"/>
      <c r="C142" s="11"/>
      <c r="D142" s="11"/>
      <c r="E142" s="11"/>
      <c r="F142" s="11"/>
      <c r="G142" s="11"/>
      <c r="H142" s="12"/>
      <c r="I142" s="12"/>
      <c r="J142" s="11"/>
      <c r="K142" s="11"/>
      <c r="L142" s="12">
        <v>0</v>
      </c>
      <c r="M142" s="12">
        <v>0</v>
      </c>
    </row>
    <row r="143" spans="1:13" ht="21" customHeight="1" x14ac:dyDescent="0.25">
      <c r="A143" s="45" t="s">
        <v>151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13">
        <f>ROUND(MIN(M142),2)</f>
        <v>0</v>
      </c>
    </row>
    <row r="144" spans="1:13" ht="21" customHeight="1" x14ac:dyDescent="0.25">
      <c r="A144" s="43" t="s">
        <v>152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14">
        <f>ROUND(AVERAGE(M142),2)</f>
        <v>0</v>
      </c>
    </row>
    <row r="145" spans="1:13" ht="21" customHeight="1" x14ac:dyDescent="0.25">
      <c r="A145" s="43" t="s">
        <v>153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14">
        <f>0</f>
        <v>0</v>
      </c>
    </row>
    <row r="146" spans="1:13" ht="20.25" customHeight="1" x14ac:dyDescent="0.25">
      <c r="A146" s="43" t="s">
        <v>154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14">
        <f>0</f>
        <v>0</v>
      </c>
    </row>
    <row r="147" spans="1:13" ht="21" customHeight="1" x14ac:dyDescent="0.25">
      <c r="A147" s="42" t="s">
        <v>155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15">
        <f>M143</f>
        <v>0</v>
      </c>
    </row>
    <row r="148" spans="1:13" ht="38.2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</row>
    <row r="149" spans="1:13" ht="83.25" customHeight="1" x14ac:dyDescent="0.25">
      <c r="A149" s="8" t="s">
        <v>22</v>
      </c>
      <c r="B149" s="8" t="s">
        <v>24</v>
      </c>
      <c r="C149" s="8" t="s">
        <v>29</v>
      </c>
      <c r="D149" s="8" t="s">
        <v>30</v>
      </c>
      <c r="E149" s="8" t="s">
        <v>143</v>
      </c>
      <c r="F149" s="8" t="s">
        <v>144</v>
      </c>
      <c r="G149" s="8" t="s">
        <v>145</v>
      </c>
      <c r="H149" s="8" t="s">
        <v>146</v>
      </c>
      <c r="I149" s="8" t="s">
        <v>147</v>
      </c>
      <c r="J149" s="8" t="s">
        <v>26</v>
      </c>
      <c r="K149" s="8" t="s">
        <v>148</v>
      </c>
      <c r="L149" s="8" t="s">
        <v>149</v>
      </c>
      <c r="M149" s="8" t="s">
        <v>150</v>
      </c>
    </row>
    <row r="150" spans="1:13" ht="15.75" customHeight="1" x14ac:dyDescent="0.25">
      <c r="A150" s="9">
        <v>1</v>
      </c>
      <c r="B150" s="9">
        <v>2</v>
      </c>
      <c r="C150" s="9">
        <v>3</v>
      </c>
      <c r="D150" s="9">
        <v>4</v>
      </c>
      <c r="E150" s="9">
        <v>5</v>
      </c>
      <c r="F150" s="9">
        <v>6</v>
      </c>
      <c r="G150" s="9">
        <v>7</v>
      </c>
      <c r="H150" s="9">
        <v>8</v>
      </c>
      <c r="I150" s="9">
        <v>9</v>
      </c>
      <c r="J150" s="9">
        <v>10</v>
      </c>
      <c r="K150" s="9">
        <v>11</v>
      </c>
      <c r="L150" s="9">
        <v>12</v>
      </c>
      <c r="M150" s="9">
        <v>13</v>
      </c>
    </row>
    <row r="151" spans="1:13" ht="21" customHeight="1" x14ac:dyDescent="0.25">
      <c r="A151" s="10">
        <v>1</v>
      </c>
      <c r="B151" s="11" t="s">
        <v>126</v>
      </c>
      <c r="C151" s="11" t="s">
        <v>59</v>
      </c>
      <c r="D151" s="11" t="s">
        <v>156</v>
      </c>
      <c r="E151" s="11" t="s">
        <v>157</v>
      </c>
      <c r="F151" s="11"/>
      <c r="G151" s="11"/>
      <c r="H151" s="12">
        <v>0</v>
      </c>
      <c r="I151" s="12">
        <v>7.38</v>
      </c>
      <c r="J151" s="11"/>
      <c r="K151" s="11"/>
      <c r="L151" s="12">
        <v>5000</v>
      </c>
      <c r="M151" s="12">
        <v>7.38</v>
      </c>
    </row>
    <row r="152" spans="1:13" ht="21" customHeight="1" x14ac:dyDescent="0.25">
      <c r="A152" s="10">
        <v>2</v>
      </c>
      <c r="B152" s="11" t="s">
        <v>126</v>
      </c>
      <c r="C152" s="11" t="s">
        <v>59</v>
      </c>
      <c r="D152" s="11" t="s">
        <v>156</v>
      </c>
      <c r="E152" s="11" t="s">
        <v>157</v>
      </c>
      <c r="F152" s="11"/>
      <c r="G152" s="11"/>
      <c r="H152" s="12">
        <v>0</v>
      </c>
      <c r="I152" s="12">
        <v>7.38</v>
      </c>
      <c r="J152" s="11"/>
      <c r="K152" s="11"/>
      <c r="L152" s="12">
        <v>5000</v>
      </c>
      <c r="M152" s="12">
        <v>7.38</v>
      </c>
    </row>
    <row r="153" spans="1:13" ht="21" customHeight="1" x14ac:dyDescent="0.25">
      <c r="A153" s="10">
        <v>3</v>
      </c>
      <c r="B153" s="11" t="s">
        <v>126</v>
      </c>
      <c r="C153" s="11" t="s">
        <v>59</v>
      </c>
      <c r="D153" s="11" t="s">
        <v>156</v>
      </c>
      <c r="E153" s="11" t="s">
        <v>157</v>
      </c>
      <c r="F153" s="11"/>
      <c r="G153" s="11"/>
      <c r="H153" s="12">
        <v>0</v>
      </c>
      <c r="I153" s="12">
        <v>7.73</v>
      </c>
      <c r="J153" s="11"/>
      <c r="K153" s="11"/>
      <c r="L153" s="12">
        <v>5000</v>
      </c>
      <c r="M153" s="12">
        <v>7.73</v>
      </c>
    </row>
    <row r="154" spans="1:13" ht="21" customHeight="1" x14ac:dyDescent="0.25">
      <c r="A154" s="45" t="s">
        <v>151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13">
        <f>ROUND(MIN(M151,M152,M153),2)</f>
        <v>7.38</v>
      </c>
    </row>
    <row r="155" spans="1:13" ht="21" customHeight="1" x14ac:dyDescent="0.25">
      <c r="A155" s="43" t="s">
        <v>152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14">
        <f>ROUND(AVERAGE(M151,M152,M153),2)</f>
        <v>7.5</v>
      </c>
    </row>
    <row r="156" spans="1:13" ht="20.25" customHeight="1" x14ac:dyDescent="0.25">
      <c r="A156" s="43" t="s">
        <v>153</v>
      </c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14">
        <f>ROUND(STDEV(M151,M152,M153),2)</f>
        <v>0.2</v>
      </c>
    </row>
    <row r="157" spans="1:13" ht="21" customHeight="1" x14ac:dyDescent="0.25">
      <c r="A157" s="43" t="s">
        <v>154</v>
      </c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14">
        <f>ROUND(M156/M155*100,2)</f>
        <v>2.67</v>
      </c>
    </row>
    <row r="158" spans="1:13" ht="21" customHeight="1" x14ac:dyDescent="0.25">
      <c r="A158" s="42" t="s">
        <v>155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15">
        <f>M154</f>
        <v>7.38</v>
      </c>
    </row>
    <row r="159" spans="1:13" ht="38.2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</row>
    <row r="160" spans="1:13" ht="83.25" customHeight="1" x14ac:dyDescent="0.25">
      <c r="A160" s="8" t="s">
        <v>22</v>
      </c>
      <c r="B160" s="8" t="s">
        <v>24</v>
      </c>
      <c r="C160" s="8" t="s">
        <v>29</v>
      </c>
      <c r="D160" s="8" t="s">
        <v>30</v>
      </c>
      <c r="E160" s="8" t="s">
        <v>143</v>
      </c>
      <c r="F160" s="8" t="s">
        <v>144</v>
      </c>
      <c r="G160" s="8" t="s">
        <v>145</v>
      </c>
      <c r="H160" s="8" t="s">
        <v>146</v>
      </c>
      <c r="I160" s="8" t="s">
        <v>147</v>
      </c>
      <c r="J160" s="8" t="s">
        <v>26</v>
      </c>
      <c r="K160" s="8" t="s">
        <v>148</v>
      </c>
      <c r="L160" s="8" t="s">
        <v>149</v>
      </c>
      <c r="M160" s="8" t="s">
        <v>150</v>
      </c>
    </row>
    <row r="161" spans="1:13" ht="15.75" customHeight="1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9">
        <v>9</v>
      </c>
      <c r="J161" s="9">
        <v>10</v>
      </c>
      <c r="K161" s="9">
        <v>11</v>
      </c>
      <c r="L161" s="9">
        <v>12</v>
      </c>
      <c r="M161" s="9">
        <v>13</v>
      </c>
    </row>
    <row r="162" spans="1:13" ht="21" customHeight="1" x14ac:dyDescent="0.25">
      <c r="A162" s="10">
        <v>1</v>
      </c>
      <c r="B162" s="11" t="s">
        <v>126</v>
      </c>
      <c r="C162" s="11" t="s">
        <v>59</v>
      </c>
      <c r="D162" s="11" t="s">
        <v>158</v>
      </c>
      <c r="E162" s="11" t="s">
        <v>157</v>
      </c>
      <c r="F162" s="11"/>
      <c r="G162" s="11"/>
      <c r="H162" s="12">
        <v>0</v>
      </c>
      <c r="I162" s="12">
        <v>21.79</v>
      </c>
      <c r="J162" s="11"/>
      <c r="K162" s="11"/>
      <c r="L162" s="12">
        <v>5000</v>
      </c>
      <c r="M162" s="12">
        <v>21.79</v>
      </c>
    </row>
    <row r="163" spans="1:13" ht="21" customHeight="1" x14ac:dyDescent="0.25">
      <c r="A163" s="10">
        <v>2</v>
      </c>
      <c r="B163" s="11" t="s">
        <v>126</v>
      </c>
      <c r="C163" s="11" t="s">
        <v>59</v>
      </c>
      <c r="D163" s="11" t="s">
        <v>158</v>
      </c>
      <c r="E163" s="11" t="s">
        <v>157</v>
      </c>
      <c r="F163" s="11"/>
      <c r="G163" s="11"/>
      <c r="H163" s="12">
        <v>0</v>
      </c>
      <c r="I163" s="12">
        <v>21.79</v>
      </c>
      <c r="J163" s="11"/>
      <c r="K163" s="11"/>
      <c r="L163" s="12">
        <v>5000</v>
      </c>
      <c r="M163" s="12">
        <v>21.79</v>
      </c>
    </row>
    <row r="164" spans="1:13" ht="21" customHeight="1" x14ac:dyDescent="0.25">
      <c r="A164" s="10">
        <v>3</v>
      </c>
      <c r="B164" s="11" t="s">
        <v>126</v>
      </c>
      <c r="C164" s="11" t="s">
        <v>59</v>
      </c>
      <c r="D164" s="11" t="s">
        <v>158</v>
      </c>
      <c r="E164" s="11" t="s">
        <v>157</v>
      </c>
      <c r="F164" s="11"/>
      <c r="G164" s="11"/>
      <c r="H164" s="12">
        <v>0</v>
      </c>
      <c r="I164" s="12">
        <v>22.12</v>
      </c>
      <c r="J164" s="11"/>
      <c r="K164" s="11"/>
      <c r="L164" s="12">
        <v>5000</v>
      </c>
      <c r="M164" s="12">
        <v>22.12</v>
      </c>
    </row>
    <row r="165" spans="1:13" ht="21" customHeight="1" x14ac:dyDescent="0.25">
      <c r="A165" s="45" t="s">
        <v>151</v>
      </c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13">
        <f>ROUND(MIN(M162,M163,M164),2)</f>
        <v>21.79</v>
      </c>
    </row>
    <row r="166" spans="1:13" ht="21" customHeight="1" x14ac:dyDescent="0.25">
      <c r="A166" s="43" t="s">
        <v>152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14">
        <f>ROUND(AVERAGE(M162,M163,M164),2)</f>
        <v>21.9</v>
      </c>
    </row>
    <row r="167" spans="1:13" ht="20.25" customHeight="1" x14ac:dyDescent="0.25">
      <c r="A167" s="43" t="s">
        <v>153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14">
        <f>ROUND(STDEV(M162,M163,M164),2)</f>
        <v>0.19</v>
      </c>
    </row>
    <row r="168" spans="1:13" ht="21" customHeight="1" x14ac:dyDescent="0.25">
      <c r="A168" s="43" t="s">
        <v>154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14">
        <f>ROUND(M167/M166*100,2)</f>
        <v>0.87</v>
      </c>
    </row>
    <row r="169" spans="1:13" ht="21" customHeight="1" x14ac:dyDescent="0.25">
      <c r="A169" s="42" t="s">
        <v>155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15">
        <f>M165</f>
        <v>21.79</v>
      </c>
    </row>
    <row r="170" spans="1:13" ht="38.25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13" ht="83.25" customHeight="1" x14ac:dyDescent="0.25">
      <c r="A171" s="8" t="s">
        <v>22</v>
      </c>
      <c r="B171" s="8" t="s">
        <v>24</v>
      </c>
      <c r="C171" s="8" t="s">
        <v>29</v>
      </c>
      <c r="D171" s="8" t="s">
        <v>30</v>
      </c>
      <c r="E171" s="8" t="s">
        <v>143</v>
      </c>
      <c r="F171" s="8" t="s">
        <v>144</v>
      </c>
      <c r="G171" s="8" t="s">
        <v>145</v>
      </c>
      <c r="H171" s="8" t="s">
        <v>146</v>
      </c>
      <c r="I171" s="8" t="s">
        <v>147</v>
      </c>
      <c r="J171" s="8" t="s">
        <v>26</v>
      </c>
      <c r="K171" s="8" t="s">
        <v>148</v>
      </c>
      <c r="L171" s="8" t="s">
        <v>149</v>
      </c>
      <c r="M171" s="8" t="s">
        <v>150</v>
      </c>
    </row>
    <row r="172" spans="1:13" ht="15.75" customHeight="1" x14ac:dyDescent="0.25">
      <c r="A172" s="9">
        <v>1</v>
      </c>
      <c r="B172" s="9">
        <v>2</v>
      </c>
      <c r="C172" s="9">
        <v>3</v>
      </c>
      <c r="D172" s="9">
        <v>4</v>
      </c>
      <c r="E172" s="9">
        <v>5</v>
      </c>
      <c r="F172" s="9">
        <v>6</v>
      </c>
      <c r="G172" s="9">
        <v>7</v>
      </c>
      <c r="H172" s="9">
        <v>8</v>
      </c>
      <c r="I172" s="9">
        <v>9</v>
      </c>
      <c r="J172" s="9">
        <v>10</v>
      </c>
      <c r="K172" s="9">
        <v>11</v>
      </c>
      <c r="L172" s="9">
        <v>12</v>
      </c>
      <c r="M172" s="9">
        <v>13</v>
      </c>
    </row>
    <row r="173" spans="1:13" ht="51.75" customHeight="1" x14ac:dyDescent="0.25">
      <c r="A173" s="10">
        <v>1</v>
      </c>
      <c r="B173" s="11" t="s">
        <v>130</v>
      </c>
      <c r="C173" s="11" t="s">
        <v>66</v>
      </c>
      <c r="D173" s="11" t="s">
        <v>159</v>
      </c>
      <c r="E173" s="11" t="s">
        <v>157</v>
      </c>
      <c r="F173" s="11"/>
      <c r="G173" s="11"/>
      <c r="H173" s="12">
        <v>0</v>
      </c>
      <c r="I173" s="12">
        <v>1.5</v>
      </c>
      <c r="J173" s="11"/>
      <c r="K173" s="11"/>
      <c r="L173" s="12">
        <v>2000</v>
      </c>
      <c r="M173" s="12">
        <v>1.5</v>
      </c>
    </row>
    <row r="174" spans="1:13" ht="52.5" customHeight="1" x14ac:dyDescent="0.25">
      <c r="A174" s="10">
        <v>2</v>
      </c>
      <c r="B174" s="11" t="s">
        <v>130</v>
      </c>
      <c r="C174" s="11" t="s">
        <v>66</v>
      </c>
      <c r="D174" s="11" t="s">
        <v>159</v>
      </c>
      <c r="E174" s="11" t="s">
        <v>157</v>
      </c>
      <c r="F174" s="11"/>
      <c r="G174" s="11"/>
      <c r="H174" s="12">
        <v>0</v>
      </c>
      <c r="I174" s="12">
        <v>1.54</v>
      </c>
      <c r="J174" s="11"/>
      <c r="K174" s="11"/>
      <c r="L174" s="12">
        <v>2000</v>
      </c>
      <c r="M174" s="12">
        <v>1.54</v>
      </c>
    </row>
    <row r="175" spans="1:13" ht="51.75" customHeight="1" x14ac:dyDescent="0.25">
      <c r="A175" s="10">
        <v>3</v>
      </c>
      <c r="B175" s="11" t="s">
        <v>130</v>
      </c>
      <c r="C175" s="11" t="s">
        <v>66</v>
      </c>
      <c r="D175" s="11" t="s">
        <v>159</v>
      </c>
      <c r="E175" s="11" t="s">
        <v>157</v>
      </c>
      <c r="F175" s="11"/>
      <c r="G175" s="11"/>
      <c r="H175" s="12">
        <v>0</v>
      </c>
      <c r="I175" s="12">
        <v>1.49</v>
      </c>
      <c r="J175" s="11"/>
      <c r="K175" s="11"/>
      <c r="L175" s="12">
        <v>2000</v>
      </c>
      <c r="M175" s="12">
        <v>1.49</v>
      </c>
    </row>
    <row r="176" spans="1:13" ht="21" customHeight="1" x14ac:dyDescent="0.25">
      <c r="A176" s="45" t="s">
        <v>151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13">
        <f>ROUND(MIN(M173,M174,M175),2)</f>
        <v>1.49</v>
      </c>
    </row>
    <row r="177" spans="1:13" ht="20.25" customHeight="1" x14ac:dyDescent="0.25">
      <c r="A177" s="43" t="s">
        <v>152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14">
        <f>ROUND(AVERAGE(M173,M174,M175),2)</f>
        <v>1.51</v>
      </c>
    </row>
    <row r="178" spans="1:13" ht="21" customHeight="1" x14ac:dyDescent="0.25">
      <c r="A178" s="43" t="s">
        <v>153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14">
        <f>ROUND(STDEV(M173,M174,M175),2)</f>
        <v>0.03</v>
      </c>
    </row>
    <row r="179" spans="1:13" ht="21" customHeight="1" x14ac:dyDescent="0.25">
      <c r="A179" s="43" t="s">
        <v>154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14">
        <f>ROUND(M178/M177*100,2)</f>
        <v>1.99</v>
      </c>
    </row>
    <row r="180" spans="1:13" ht="21" customHeight="1" x14ac:dyDescent="0.25">
      <c r="A180" s="42" t="s">
        <v>155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15">
        <f>M176</f>
        <v>1.49</v>
      </c>
    </row>
  </sheetData>
  <mergeCells count="118">
    <mergeCell ref="A1:M1"/>
    <mergeCell ref="A2:M2"/>
    <mergeCell ref="A3:B3"/>
    <mergeCell ref="C3:M3"/>
    <mergeCell ref="A4:M4"/>
    <mergeCell ref="A8:L8"/>
    <mergeCell ref="A9:L9"/>
    <mergeCell ref="A10:L10"/>
    <mergeCell ref="A11:L11"/>
    <mergeCell ref="A12:L12"/>
    <mergeCell ref="A13:M13"/>
    <mergeCell ref="A17:L17"/>
    <mergeCell ref="A18:L18"/>
    <mergeCell ref="A19:L19"/>
    <mergeCell ref="A20:L20"/>
    <mergeCell ref="A21:L21"/>
    <mergeCell ref="A22:M22"/>
    <mergeCell ref="A26:L26"/>
    <mergeCell ref="A27:L27"/>
    <mergeCell ref="A28:L28"/>
    <mergeCell ref="A29:L29"/>
    <mergeCell ref="A30:L30"/>
    <mergeCell ref="A31:M31"/>
    <mergeCell ref="A35:L35"/>
    <mergeCell ref="A36:L36"/>
    <mergeCell ref="A37:L37"/>
    <mergeCell ref="A38:L38"/>
    <mergeCell ref="A39:L39"/>
    <mergeCell ref="A40:M40"/>
    <mergeCell ref="A44:L44"/>
    <mergeCell ref="A45:L45"/>
    <mergeCell ref="A46:L46"/>
    <mergeCell ref="A47:L47"/>
    <mergeCell ref="A48:L48"/>
    <mergeCell ref="A49:M49"/>
    <mergeCell ref="A53:L53"/>
    <mergeCell ref="A54:L54"/>
    <mergeCell ref="A55:L55"/>
    <mergeCell ref="A56:L56"/>
    <mergeCell ref="A57:L57"/>
    <mergeCell ref="A58:M58"/>
    <mergeCell ref="A62:L62"/>
    <mergeCell ref="A63:L63"/>
    <mergeCell ref="A64:L64"/>
    <mergeCell ref="A65:L65"/>
    <mergeCell ref="A66:L66"/>
    <mergeCell ref="A67:M67"/>
    <mergeCell ref="A71:L71"/>
    <mergeCell ref="A72:L72"/>
    <mergeCell ref="A73:L73"/>
    <mergeCell ref="A74:L74"/>
    <mergeCell ref="A75:L75"/>
    <mergeCell ref="A76:M76"/>
    <mergeCell ref="A80:L80"/>
    <mergeCell ref="A81:L81"/>
    <mergeCell ref="A82:L82"/>
    <mergeCell ref="A83:L83"/>
    <mergeCell ref="A84:L84"/>
    <mergeCell ref="A85:M85"/>
    <mergeCell ref="A89:L89"/>
    <mergeCell ref="A90:L90"/>
    <mergeCell ref="A91:L91"/>
    <mergeCell ref="A92:L92"/>
    <mergeCell ref="A93:L93"/>
    <mergeCell ref="A94:M94"/>
    <mergeCell ref="A98:L98"/>
    <mergeCell ref="A99:L99"/>
    <mergeCell ref="A100:L100"/>
    <mergeCell ref="A101:L101"/>
    <mergeCell ref="A102:L102"/>
    <mergeCell ref="A103:M103"/>
    <mergeCell ref="A107:L107"/>
    <mergeCell ref="A108:L108"/>
    <mergeCell ref="A109:L109"/>
    <mergeCell ref="A110:L110"/>
    <mergeCell ref="A111:L111"/>
    <mergeCell ref="A112:M112"/>
    <mergeCell ref="A116:L116"/>
    <mergeCell ref="A117:L117"/>
    <mergeCell ref="A118:L118"/>
    <mergeCell ref="A119:L119"/>
    <mergeCell ref="A120:L120"/>
    <mergeCell ref="A121:M121"/>
    <mergeCell ref="A125:L125"/>
    <mergeCell ref="A126:L126"/>
    <mergeCell ref="A127:L127"/>
    <mergeCell ref="A128:L128"/>
    <mergeCell ref="A129:L129"/>
    <mergeCell ref="A130:M130"/>
    <mergeCell ref="A134:L134"/>
    <mergeCell ref="A135:L135"/>
    <mergeCell ref="A136:L136"/>
    <mergeCell ref="A137:L137"/>
    <mergeCell ref="A138:L138"/>
    <mergeCell ref="A139:M139"/>
    <mergeCell ref="A143:L143"/>
    <mergeCell ref="A144:L144"/>
    <mergeCell ref="A145:L145"/>
    <mergeCell ref="A146:L146"/>
    <mergeCell ref="A147:L147"/>
    <mergeCell ref="A148:M148"/>
    <mergeCell ref="A154:L154"/>
    <mergeCell ref="A155:L155"/>
    <mergeCell ref="A156:L156"/>
    <mergeCell ref="A157:L157"/>
    <mergeCell ref="A158:L158"/>
    <mergeCell ref="A159:M159"/>
    <mergeCell ref="A165:L165"/>
    <mergeCell ref="A180:L180"/>
    <mergeCell ref="A166:L166"/>
    <mergeCell ref="A167:L167"/>
    <mergeCell ref="A168:L168"/>
    <mergeCell ref="A169:L169"/>
    <mergeCell ref="A170:M170"/>
    <mergeCell ref="A176:L176"/>
    <mergeCell ref="A177:L177"/>
    <mergeCell ref="A178:L178"/>
    <mergeCell ref="A179:L179"/>
  </mergeCells>
  <pageMargins left="0" right="0" top="0.79027780000000003" bottom="9.7222230000000003E-3" header="0.3" footer="0.3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286"/>
  <sheetViews>
    <sheetView topLeftCell="C154" workbookViewId="0">
      <selection activeCell="N32" sqref="N32"/>
    </sheetView>
  </sheetViews>
  <sheetFormatPr defaultRowHeight="15" x14ac:dyDescent="0.25"/>
  <cols>
    <col min="1" max="1" width="6.85546875" style="1" customWidth="1"/>
    <col min="2" max="2" width="29" style="1" customWidth="1"/>
    <col min="3" max="3" width="27.85546875" style="1" customWidth="1"/>
    <col min="4" max="4" width="29.140625" style="1" customWidth="1"/>
    <col min="5" max="5" width="13.7109375" style="1" customWidth="1"/>
    <col min="6" max="6" width="8.5703125" style="1" customWidth="1"/>
    <col min="7" max="8" width="12" style="1" customWidth="1"/>
    <col min="9" max="9" width="8.5703125" style="1" customWidth="1"/>
    <col min="10" max="10" width="12" style="1" customWidth="1"/>
    <col min="11" max="11" width="17.140625" style="1" customWidth="1"/>
    <col min="12" max="12" width="8.5703125" style="1" customWidth="1"/>
    <col min="13" max="13" width="10.28515625" style="1" customWidth="1"/>
    <col min="14" max="14" width="15.42578125" style="1" customWidth="1"/>
  </cols>
  <sheetData>
    <row r="1" spans="1:14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8" customHeight="1" x14ac:dyDescent="0.25">
      <c r="A3" s="46" t="s">
        <v>160</v>
      </c>
      <c r="B3" s="46"/>
      <c r="C3" s="46"/>
      <c r="D3" s="47" t="s">
        <v>6</v>
      </c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8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8" customHeight="1" x14ac:dyDescent="0.25">
      <c r="A5" s="48" t="s">
        <v>161</v>
      </c>
      <c r="B5" s="48"/>
      <c r="C5" s="49" t="s">
        <v>162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2.25" customHeight="1" x14ac:dyDescent="0.25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63" customHeight="1" x14ac:dyDescent="0.25">
      <c r="A7" s="8" t="s">
        <v>22</v>
      </c>
      <c r="B7" s="8" t="s">
        <v>163</v>
      </c>
      <c r="C7" s="8" t="s">
        <v>164</v>
      </c>
      <c r="D7" s="9" t="s">
        <v>165</v>
      </c>
      <c r="E7" s="8" t="s">
        <v>166</v>
      </c>
      <c r="F7" s="8" t="s">
        <v>167</v>
      </c>
      <c r="G7" s="8" t="s">
        <v>168</v>
      </c>
      <c r="H7" s="8" t="s">
        <v>169</v>
      </c>
      <c r="I7" s="8" t="s">
        <v>170</v>
      </c>
      <c r="J7" s="8" t="s">
        <v>171</v>
      </c>
      <c r="K7" s="8" t="s">
        <v>172</v>
      </c>
      <c r="L7" s="8" t="s">
        <v>173</v>
      </c>
      <c r="M7" s="8" t="s">
        <v>174</v>
      </c>
      <c r="N7" s="8" t="s">
        <v>175</v>
      </c>
    </row>
    <row r="8" spans="1:14" ht="13.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</row>
    <row r="9" spans="1:14" ht="55.5" customHeight="1" x14ac:dyDescent="0.25">
      <c r="A9" s="3">
        <v>1</v>
      </c>
      <c r="B9" s="4" t="s">
        <v>55</v>
      </c>
      <c r="C9" s="4" t="s">
        <v>176</v>
      </c>
      <c r="D9" s="4" t="s">
        <v>177</v>
      </c>
      <c r="E9" s="4" t="s">
        <v>178</v>
      </c>
      <c r="F9" s="6" t="s">
        <v>179</v>
      </c>
      <c r="G9" s="6">
        <v>17.52</v>
      </c>
      <c r="H9" s="16" t="s">
        <v>58</v>
      </c>
      <c r="I9" s="4" t="s">
        <v>180</v>
      </c>
      <c r="J9" s="4" t="s">
        <v>181</v>
      </c>
      <c r="K9" s="4" t="s">
        <v>182</v>
      </c>
      <c r="L9" s="4"/>
      <c r="M9" s="16" t="s">
        <v>62</v>
      </c>
      <c r="N9" s="6">
        <v>0.35</v>
      </c>
    </row>
    <row r="10" spans="1:14" ht="44.25" customHeight="1" x14ac:dyDescent="0.25">
      <c r="A10" s="3">
        <v>2</v>
      </c>
      <c r="B10" s="4" t="s">
        <v>55</v>
      </c>
      <c r="C10" s="4" t="s">
        <v>176</v>
      </c>
      <c r="D10" s="4" t="s">
        <v>177</v>
      </c>
      <c r="E10" s="4" t="s">
        <v>183</v>
      </c>
      <c r="F10" s="6" t="s">
        <v>179</v>
      </c>
      <c r="G10" s="6">
        <v>42.95</v>
      </c>
      <c r="H10" s="16" t="s">
        <v>58</v>
      </c>
      <c r="I10" s="4" t="s">
        <v>184</v>
      </c>
      <c r="J10" s="4" t="s">
        <v>185</v>
      </c>
      <c r="K10" s="4" t="s">
        <v>186</v>
      </c>
      <c r="L10" s="4"/>
      <c r="M10" s="16" t="s">
        <v>62</v>
      </c>
      <c r="N10" s="6">
        <v>0.86</v>
      </c>
    </row>
    <row r="11" spans="1:14" ht="43.5" customHeight="1" x14ac:dyDescent="0.25">
      <c r="A11" s="3">
        <v>3</v>
      </c>
      <c r="B11" s="4" t="s">
        <v>55</v>
      </c>
      <c r="C11" s="4" t="s">
        <v>176</v>
      </c>
      <c r="D11" s="4" t="s">
        <v>177</v>
      </c>
      <c r="E11" s="4" t="s">
        <v>187</v>
      </c>
      <c r="F11" s="6" t="s">
        <v>179</v>
      </c>
      <c r="G11" s="6">
        <v>43.01</v>
      </c>
      <c r="H11" s="16" t="s">
        <v>58</v>
      </c>
      <c r="I11" s="4" t="s">
        <v>188</v>
      </c>
      <c r="J11" s="4" t="s">
        <v>189</v>
      </c>
      <c r="K11" s="4" t="s">
        <v>190</v>
      </c>
      <c r="L11" s="4"/>
      <c r="M11" s="16" t="s">
        <v>62</v>
      </c>
      <c r="N11" s="6">
        <v>0.86</v>
      </c>
    </row>
    <row r="12" spans="1:14" ht="123" customHeight="1" x14ac:dyDescent="0.25">
      <c r="A12" s="3">
        <v>4</v>
      </c>
      <c r="B12" s="4" t="s">
        <v>55</v>
      </c>
      <c r="C12" s="4" t="s">
        <v>191</v>
      </c>
      <c r="D12" s="4" t="s">
        <v>177</v>
      </c>
      <c r="E12" s="4" t="s">
        <v>192</v>
      </c>
      <c r="F12" s="6" t="s">
        <v>179</v>
      </c>
      <c r="G12" s="6">
        <v>19.48</v>
      </c>
      <c r="H12" s="16" t="s">
        <v>58</v>
      </c>
      <c r="I12" s="4" t="s">
        <v>193</v>
      </c>
      <c r="J12" s="4" t="s">
        <v>194</v>
      </c>
      <c r="K12" s="4" t="s">
        <v>195</v>
      </c>
      <c r="L12" s="4" t="s">
        <v>196</v>
      </c>
      <c r="M12" s="16" t="s">
        <v>62</v>
      </c>
      <c r="N12" s="6">
        <v>0.39</v>
      </c>
    </row>
    <row r="13" spans="1:14" ht="66" customHeight="1" x14ac:dyDescent="0.25">
      <c r="A13" s="3">
        <v>5</v>
      </c>
      <c r="B13" s="4" t="s">
        <v>55</v>
      </c>
      <c r="C13" s="4" t="s">
        <v>176</v>
      </c>
      <c r="D13" s="4" t="s">
        <v>177</v>
      </c>
      <c r="E13" s="4" t="s">
        <v>197</v>
      </c>
      <c r="F13" s="6" t="s">
        <v>179</v>
      </c>
      <c r="G13" s="6">
        <v>19.48</v>
      </c>
      <c r="H13" s="16" t="s">
        <v>58</v>
      </c>
      <c r="I13" s="4" t="s">
        <v>193</v>
      </c>
      <c r="J13" s="4" t="s">
        <v>198</v>
      </c>
      <c r="K13" s="4" t="s">
        <v>199</v>
      </c>
      <c r="L13" s="4" t="s">
        <v>196</v>
      </c>
      <c r="M13" s="16" t="s">
        <v>62</v>
      </c>
      <c r="N13" s="6">
        <v>0.39</v>
      </c>
    </row>
    <row r="14" spans="1:14" ht="18" customHeight="1" x14ac:dyDescent="0.25">
      <c r="A14" s="45" t="s">
        <v>200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>ROUND(MAX(N9:N13),2)</f>
        <v>0.86</v>
      </c>
    </row>
    <row r="15" spans="1:14" ht="18" customHeight="1" x14ac:dyDescent="0.25">
      <c r="A15" s="45" t="s">
        <v>201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>ROUND(MIN(N9:N13),2)</f>
        <v>0.35</v>
      </c>
    </row>
    <row r="16" spans="1:14" ht="18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8" customHeight="1" x14ac:dyDescent="0.25">
      <c r="A17" s="48" t="s">
        <v>161</v>
      </c>
      <c r="B17" s="48"/>
      <c r="C17" s="49" t="s">
        <v>202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2.25" customHeight="1" x14ac:dyDescent="0.25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63" customHeight="1" x14ac:dyDescent="0.25">
      <c r="A19" s="8" t="s">
        <v>22</v>
      </c>
      <c r="B19" s="8" t="s">
        <v>163</v>
      </c>
      <c r="C19" s="8" t="s">
        <v>164</v>
      </c>
      <c r="D19" s="9" t="s">
        <v>165</v>
      </c>
      <c r="E19" s="8" t="s">
        <v>166</v>
      </c>
      <c r="F19" s="8" t="s">
        <v>167</v>
      </c>
      <c r="G19" s="8" t="s">
        <v>168</v>
      </c>
      <c r="H19" s="8" t="s">
        <v>169</v>
      </c>
      <c r="I19" s="8" t="s">
        <v>170</v>
      </c>
      <c r="J19" s="8" t="s">
        <v>171</v>
      </c>
      <c r="K19" s="8" t="s">
        <v>172</v>
      </c>
      <c r="L19" s="8" t="s">
        <v>173</v>
      </c>
      <c r="M19" s="8" t="s">
        <v>174</v>
      </c>
      <c r="N19" s="8" t="s">
        <v>175</v>
      </c>
    </row>
    <row r="20" spans="1:14" ht="13.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9">
        <v>10</v>
      </c>
      <c r="K20" s="9">
        <v>11</v>
      </c>
      <c r="L20" s="9">
        <v>12</v>
      </c>
      <c r="M20" s="9">
        <v>13</v>
      </c>
      <c r="N20" s="9">
        <v>14</v>
      </c>
    </row>
    <row r="21" spans="1:14" ht="44.25" customHeight="1" x14ac:dyDescent="0.25">
      <c r="A21" s="3">
        <v>1</v>
      </c>
      <c r="B21" s="4" t="s">
        <v>55</v>
      </c>
      <c r="C21" s="4" t="s">
        <v>203</v>
      </c>
      <c r="D21" s="4" t="s">
        <v>204</v>
      </c>
      <c r="E21" s="4" t="s">
        <v>205</v>
      </c>
      <c r="F21" s="6" t="s">
        <v>206</v>
      </c>
      <c r="G21" s="6">
        <v>31.14</v>
      </c>
      <c r="H21" s="16" t="s">
        <v>58</v>
      </c>
      <c r="I21" s="4" t="s">
        <v>207</v>
      </c>
      <c r="J21" s="4" t="s">
        <v>208</v>
      </c>
      <c r="K21" s="4" t="s">
        <v>209</v>
      </c>
      <c r="L21" s="4"/>
      <c r="M21" s="16" t="s">
        <v>69</v>
      </c>
      <c r="N21" s="6">
        <v>1.56</v>
      </c>
    </row>
    <row r="22" spans="1:14" ht="55.5" customHeight="1" x14ac:dyDescent="0.25">
      <c r="A22" s="3">
        <v>2</v>
      </c>
      <c r="B22" s="4" t="s">
        <v>55</v>
      </c>
      <c r="C22" s="4" t="s">
        <v>176</v>
      </c>
      <c r="D22" s="4" t="s">
        <v>204</v>
      </c>
      <c r="E22" s="4" t="s">
        <v>178</v>
      </c>
      <c r="F22" s="6" t="s">
        <v>206</v>
      </c>
      <c r="G22" s="6">
        <v>31.4</v>
      </c>
      <c r="H22" s="16" t="s">
        <v>58</v>
      </c>
      <c r="I22" s="4" t="s">
        <v>210</v>
      </c>
      <c r="J22" s="4" t="s">
        <v>211</v>
      </c>
      <c r="K22" s="4" t="s">
        <v>212</v>
      </c>
      <c r="L22" s="4"/>
      <c r="M22" s="16" t="s">
        <v>69</v>
      </c>
      <c r="N22" s="6">
        <v>1.57</v>
      </c>
    </row>
    <row r="23" spans="1:14" ht="18" customHeight="1" x14ac:dyDescent="0.25">
      <c r="A23" s="45" t="s">
        <v>200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ROUND(MAX(N21:N22),2)</f>
        <v>1.57</v>
      </c>
    </row>
    <row r="24" spans="1:14" ht="18" customHeight="1" x14ac:dyDescent="0.25">
      <c r="A24" s="45" t="s">
        <v>201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>ROUND(MIN(N21:N22),2)</f>
        <v>1.56</v>
      </c>
    </row>
    <row r="25" spans="1:14" ht="18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18" customHeight="1" x14ac:dyDescent="0.25">
      <c r="A26" s="48" t="s">
        <v>161</v>
      </c>
      <c r="B26" s="48"/>
      <c r="C26" s="49" t="s">
        <v>213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.25" customHeight="1" x14ac:dyDescent="0.2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ht="63" customHeight="1" x14ac:dyDescent="0.25">
      <c r="A28" s="8" t="s">
        <v>22</v>
      </c>
      <c r="B28" s="8" t="s">
        <v>163</v>
      </c>
      <c r="C28" s="8" t="s">
        <v>164</v>
      </c>
      <c r="D28" s="9" t="s">
        <v>165</v>
      </c>
      <c r="E28" s="8" t="s">
        <v>166</v>
      </c>
      <c r="F28" s="8" t="s">
        <v>167</v>
      </c>
      <c r="G28" s="8" t="s">
        <v>168</v>
      </c>
      <c r="H28" s="8" t="s">
        <v>169</v>
      </c>
      <c r="I28" s="8" t="s">
        <v>170</v>
      </c>
      <c r="J28" s="8" t="s">
        <v>171</v>
      </c>
      <c r="K28" s="8" t="s">
        <v>172</v>
      </c>
      <c r="L28" s="8" t="s">
        <v>173</v>
      </c>
      <c r="M28" s="8" t="s">
        <v>174</v>
      </c>
      <c r="N28" s="8" t="s">
        <v>175</v>
      </c>
    </row>
    <row r="29" spans="1:14" ht="13.5" customHeight="1" x14ac:dyDescent="0.25">
      <c r="A29" s="9">
        <v>1</v>
      </c>
      <c r="B29" s="9">
        <v>2</v>
      </c>
      <c r="C29" s="9">
        <v>3</v>
      </c>
      <c r="D29" s="9">
        <v>4</v>
      </c>
      <c r="E29" s="9">
        <v>5</v>
      </c>
      <c r="F29" s="9">
        <v>6</v>
      </c>
      <c r="G29" s="9">
        <v>7</v>
      </c>
      <c r="H29" s="9">
        <v>8</v>
      </c>
      <c r="I29" s="9">
        <v>9</v>
      </c>
      <c r="J29" s="9">
        <v>10</v>
      </c>
      <c r="K29" s="9">
        <v>11</v>
      </c>
      <c r="L29" s="9">
        <v>12</v>
      </c>
      <c r="M29" s="9">
        <v>13</v>
      </c>
      <c r="N29" s="9">
        <v>14</v>
      </c>
    </row>
    <row r="30" spans="1:14" ht="44.25" customHeight="1" x14ac:dyDescent="0.25">
      <c r="A30" s="3">
        <v>1</v>
      </c>
      <c r="B30" s="4" t="s">
        <v>72</v>
      </c>
      <c r="C30" s="4" t="s">
        <v>214</v>
      </c>
      <c r="D30" s="4" t="s">
        <v>215</v>
      </c>
      <c r="E30" s="4" t="s">
        <v>216</v>
      </c>
      <c r="F30" s="6" t="s">
        <v>217</v>
      </c>
      <c r="G30" s="6">
        <v>268.8</v>
      </c>
      <c r="H30" s="16" t="s">
        <v>58</v>
      </c>
      <c r="I30" s="4" t="s">
        <v>218</v>
      </c>
      <c r="J30" s="4" t="s">
        <v>219</v>
      </c>
      <c r="K30" s="4" t="s">
        <v>220</v>
      </c>
      <c r="L30" s="4"/>
      <c r="M30" s="16" t="s">
        <v>62</v>
      </c>
      <c r="N30" s="6">
        <v>8.9600000000000009</v>
      </c>
    </row>
    <row r="31" spans="1:14" ht="89.25" customHeight="1" x14ac:dyDescent="0.25">
      <c r="A31" s="3">
        <v>2</v>
      </c>
      <c r="B31" s="4" t="s">
        <v>72</v>
      </c>
      <c r="C31" s="4" t="s">
        <v>221</v>
      </c>
      <c r="D31" s="4" t="s">
        <v>215</v>
      </c>
      <c r="E31" s="4" t="s">
        <v>222</v>
      </c>
      <c r="F31" s="6" t="s">
        <v>217</v>
      </c>
      <c r="G31" s="6">
        <v>100.24</v>
      </c>
      <c r="H31" s="16" t="s">
        <v>58</v>
      </c>
      <c r="I31" s="4" t="s">
        <v>223</v>
      </c>
      <c r="J31" s="4" t="s">
        <v>224</v>
      </c>
      <c r="K31" s="4" t="s">
        <v>225</v>
      </c>
      <c r="L31" s="4"/>
      <c r="M31" s="16" t="s">
        <v>62</v>
      </c>
      <c r="N31" s="6">
        <v>3.34</v>
      </c>
    </row>
    <row r="32" spans="1:14" ht="111.75" customHeight="1" x14ac:dyDescent="0.25">
      <c r="A32" s="3">
        <v>3</v>
      </c>
      <c r="B32" s="4" t="s">
        <v>72</v>
      </c>
      <c r="C32" s="4" t="s">
        <v>226</v>
      </c>
      <c r="D32" s="4" t="s">
        <v>215</v>
      </c>
      <c r="E32" s="4" t="s">
        <v>227</v>
      </c>
      <c r="F32" s="6" t="s">
        <v>228</v>
      </c>
      <c r="G32" s="6">
        <v>522.92999999999995</v>
      </c>
      <c r="H32" s="16" t="s">
        <v>58</v>
      </c>
      <c r="I32" s="4" t="s">
        <v>229</v>
      </c>
      <c r="J32" s="4" t="s">
        <v>230</v>
      </c>
      <c r="K32" s="4" t="s">
        <v>231</v>
      </c>
      <c r="L32" s="4"/>
      <c r="M32" s="16" t="s">
        <v>62</v>
      </c>
      <c r="N32" s="6">
        <v>8.7200000000000006</v>
      </c>
    </row>
    <row r="33" spans="1:14" ht="55.5" customHeight="1" x14ac:dyDescent="0.25">
      <c r="A33" s="3">
        <v>4</v>
      </c>
      <c r="B33" s="4" t="s">
        <v>72</v>
      </c>
      <c r="C33" s="4" t="s">
        <v>232</v>
      </c>
      <c r="D33" s="4" t="s">
        <v>215</v>
      </c>
      <c r="E33" s="4" t="s">
        <v>233</v>
      </c>
      <c r="F33" s="6" t="s">
        <v>228</v>
      </c>
      <c r="G33" s="6">
        <v>522.92999999999995</v>
      </c>
      <c r="H33" s="16" t="s">
        <v>58</v>
      </c>
      <c r="I33" s="4" t="s">
        <v>229</v>
      </c>
      <c r="J33" s="4" t="s">
        <v>234</v>
      </c>
      <c r="K33" s="4" t="s">
        <v>235</v>
      </c>
      <c r="L33" s="4"/>
      <c r="M33" s="16" t="s">
        <v>62</v>
      </c>
      <c r="N33" s="6">
        <v>8.7200000000000006</v>
      </c>
    </row>
    <row r="34" spans="1:14" ht="43.5" customHeight="1" x14ac:dyDescent="0.25">
      <c r="A34" s="3">
        <v>5</v>
      </c>
      <c r="B34" s="4" t="s">
        <v>72</v>
      </c>
      <c r="C34" s="4" t="s">
        <v>236</v>
      </c>
      <c r="D34" s="4" t="s">
        <v>215</v>
      </c>
      <c r="E34" s="4" t="s">
        <v>237</v>
      </c>
      <c r="F34" s="6" t="s">
        <v>228</v>
      </c>
      <c r="G34" s="6">
        <v>443.88</v>
      </c>
      <c r="H34" s="16" t="s">
        <v>58</v>
      </c>
      <c r="I34" s="4" t="s">
        <v>238</v>
      </c>
      <c r="J34" s="4" t="s">
        <v>239</v>
      </c>
      <c r="K34" s="4" t="s">
        <v>240</v>
      </c>
      <c r="L34" s="4"/>
      <c r="M34" s="16" t="s">
        <v>62</v>
      </c>
      <c r="N34" s="6">
        <v>7.4</v>
      </c>
    </row>
    <row r="35" spans="1:14" ht="33.75" customHeight="1" x14ac:dyDescent="0.25">
      <c r="A35" s="3">
        <v>6</v>
      </c>
      <c r="B35" s="4" t="s">
        <v>72</v>
      </c>
      <c r="C35" s="4" t="s">
        <v>232</v>
      </c>
      <c r="D35" s="4" t="s">
        <v>215</v>
      </c>
      <c r="E35" s="4" t="s">
        <v>187</v>
      </c>
      <c r="F35" s="6" t="s">
        <v>228</v>
      </c>
      <c r="G35" s="6">
        <v>443.88</v>
      </c>
      <c r="H35" s="16" t="s">
        <v>58</v>
      </c>
      <c r="I35" s="4" t="s">
        <v>241</v>
      </c>
      <c r="J35" s="4" t="s">
        <v>242</v>
      </c>
      <c r="K35" s="4" t="s">
        <v>243</v>
      </c>
      <c r="L35" s="4"/>
      <c r="M35" s="16" t="s">
        <v>62</v>
      </c>
      <c r="N35" s="6">
        <v>7.4</v>
      </c>
    </row>
    <row r="36" spans="1:14" ht="43.5" customHeight="1" x14ac:dyDescent="0.25">
      <c r="A36" s="3">
        <v>7</v>
      </c>
      <c r="B36" s="4" t="s">
        <v>72</v>
      </c>
      <c r="C36" s="4" t="s">
        <v>214</v>
      </c>
      <c r="D36" s="4" t="s">
        <v>215</v>
      </c>
      <c r="E36" s="4" t="s">
        <v>216</v>
      </c>
      <c r="F36" s="6" t="s">
        <v>104</v>
      </c>
      <c r="G36" s="6">
        <v>253.75</v>
      </c>
      <c r="H36" s="16" t="s">
        <v>58</v>
      </c>
      <c r="I36" s="4" t="s">
        <v>218</v>
      </c>
      <c r="J36" s="4" t="s">
        <v>219</v>
      </c>
      <c r="K36" s="4" t="s">
        <v>244</v>
      </c>
      <c r="L36" s="4"/>
      <c r="M36" s="16" t="s">
        <v>62</v>
      </c>
      <c r="N36" s="6">
        <v>12.69</v>
      </c>
    </row>
    <row r="37" spans="1:14" ht="55.5" customHeight="1" x14ac:dyDescent="0.25">
      <c r="A37" s="3">
        <v>8</v>
      </c>
      <c r="B37" s="4" t="s">
        <v>72</v>
      </c>
      <c r="C37" s="4" t="s">
        <v>232</v>
      </c>
      <c r="D37" s="4" t="s">
        <v>215</v>
      </c>
      <c r="E37" s="4" t="s">
        <v>245</v>
      </c>
      <c r="F37" s="6" t="s">
        <v>104</v>
      </c>
      <c r="G37" s="6">
        <v>178.12</v>
      </c>
      <c r="H37" s="16" t="s">
        <v>58</v>
      </c>
      <c r="I37" s="4" t="s">
        <v>246</v>
      </c>
      <c r="J37" s="4" t="s">
        <v>247</v>
      </c>
      <c r="K37" s="4" t="s">
        <v>248</v>
      </c>
      <c r="L37" s="4"/>
      <c r="M37" s="16" t="s">
        <v>62</v>
      </c>
      <c r="N37" s="6">
        <v>8.91</v>
      </c>
    </row>
    <row r="38" spans="1:14" ht="55.5" customHeight="1" x14ac:dyDescent="0.25">
      <c r="A38" s="3">
        <v>9</v>
      </c>
      <c r="B38" s="4" t="s">
        <v>72</v>
      </c>
      <c r="C38" s="4" t="s">
        <v>249</v>
      </c>
      <c r="D38" s="4" t="s">
        <v>215</v>
      </c>
      <c r="E38" s="4" t="s">
        <v>245</v>
      </c>
      <c r="F38" s="6" t="s">
        <v>104</v>
      </c>
      <c r="G38" s="6">
        <v>178.23</v>
      </c>
      <c r="H38" s="16" t="s">
        <v>58</v>
      </c>
      <c r="I38" s="4" t="s">
        <v>246</v>
      </c>
      <c r="J38" s="4" t="s">
        <v>250</v>
      </c>
      <c r="K38" s="4" t="s">
        <v>251</v>
      </c>
      <c r="L38" s="4"/>
      <c r="M38" s="16" t="s">
        <v>62</v>
      </c>
      <c r="N38" s="6">
        <v>8.91</v>
      </c>
    </row>
    <row r="39" spans="1:14" ht="55.5" customHeight="1" x14ac:dyDescent="0.25">
      <c r="A39" s="3">
        <v>10</v>
      </c>
      <c r="B39" s="4" t="s">
        <v>72</v>
      </c>
      <c r="C39" s="4" t="s">
        <v>232</v>
      </c>
      <c r="D39" s="4" t="s">
        <v>215</v>
      </c>
      <c r="E39" s="4" t="s">
        <v>233</v>
      </c>
      <c r="F39" s="6" t="s">
        <v>104</v>
      </c>
      <c r="G39" s="6">
        <v>254.51</v>
      </c>
      <c r="H39" s="16" t="s">
        <v>58</v>
      </c>
      <c r="I39" s="4" t="s">
        <v>229</v>
      </c>
      <c r="J39" s="4" t="s">
        <v>234</v>
      </c>
      <c r="K39" s="4" t="s">
        <v>252</v>
      </c>
      <c r="L39" s="4"/>
      <c r="M39" s="16" t="s">
        <v>62</v>
      </c>
      <c r="N39" s="6">
        <v>12.73</v>
      </c>
    </row>
    <row r="40" spans="1:14" ht="111.75" customHeight="1" x14ac:dyDescent="0.25">
      <c r="A40" s="3">
        <v>11</v>
      </c>
      <c r="B40" s="4" t="s">
        <v>72</v>
      </c>
      <c r="C40" s="4" t="s">
        <v>226</v>
      </c>
      <c r="D40" s="4" t="s">
        <v>215</v>
      </c>
      <c r="E40" s="4" t="s">
        <v>227</v>
      </c>
      <c r="F40" s="6" t="s">
        <v>104</v>
      </c>
      <c r="G40" s="6">
        <v>254.51</v>
      </c>
      <c r="H40" s="16" t="s">
        <v>58</v>
      </c>
      <c r="I40" s="4" t="s">
        <v>229</v>
      </c>
      <c r="J40" s="4" t="s">
        <v>230</v>
      </c>
      <c r="K40" s="4" t="s">
        <v>253</v>
      </c>
      <c r="L40" s="4"/>
      <c r="M40" s="16" t="s">
        <v>62</v>
      </c>
      <c r="N40" s="6">
        <v>12.73</v>
      </c>
    </row>
    <row r="41" spans="1:14" ht="134.25" customHeight="1" x14ac:dyDescent="0.25">
      <c r="A41" s="3">
        <v>12</v>
      </c>
      <c r="B41" s="4" t="s">
        <v>72</v>
      </c>
      <c r="C41" s="4" t="s">
        <v>254</v>
      </c>
      <c r="D41" s="4" t="s">
        <v>215</v>
      </c>
      <c r="E41" s="4" t="s">
        <v>255</v>
      </c>
      <c r="F41" s="6" t="s">
        <v>217</v>
      </c>
      <c r="G41" s="6">
        <v>252</v>
      </c>
      <c r="H41" s="16" t="s">
        <v>58</v>
      </c>
      <c r="I41" s="4" t="s">
        <v>256</v>
      </c>
      <c r="J41" s="4" t="s">
        <v>257</v>
      </c>
      <c r="K41" s="4" t="s">
        <v>258</v>
      </c>
      <c r="L41" s="4"/>
      <c r="M41" s="16" t="s">
        <v>62</v>
      </c>
      <c r="N41" s="6">
        <v>8.4</v>
      </c>
    </row>
    <row r="42" spans="1:14" ht="66" customHeight="1" x14ac:dyDescent="0.25">
      <c r="A42" s="3">
        <v>13</v>
      </c>
      <c r="B42" s="4" t="s">
        <v>72</v>
      </c>
      <c r="C42" s="4" t="s">
        <v>232</v>
      </c>
      <c r="D42" s="4" t="s">
        <v>215</v>
      </c>
      <c r="E42" s="4" t="s">
        <v>259</v>
      </c>
      <c r="F42" s="6" t="s">
        <v>228</v>
      </c>
      <c r="G42" s="6">
        <v>460</v>
      </c>
      <c r="H42" s="16" t="s">
        <v>58</v>
      </c>
      <c r="I42" s="4" t="s">
        <v>260</v>
      </c>
      <c r="J42" s="4" t="s">
        <v>261</v>
      </c>
      <c r="K42" s="4" t="s">
        <v>262</v>
      </c>
      <c r="L42" s="4" t="s">
        <v>263</v>
      </c>
      <c r="M42" s="16" t="s">
        <v>62</v>
      </c>
      <c r="N42" s="6">
        <v>7.67</v>
      </c>
    </row>
    <row r="43" spans="1:14" ht="100.5" customHeight="1" x14ac:dyDescent="0.25">
      <c r="A43" s="3">
        <v>14</v>
      </c>
      <c r="B43" s="4" t="s">
        <v>72</v>
      </c>
      <c r="C43" s="4" t="s">
        <v>264</v>
      </c>
      <c r="D43" s="4" t="s">
        <v>215</v>
      </c>
      <c r="E43" s="4" t="s">
        <v>265</v>
      </c>
      <c r="F43" s="6" t="s">
        <v>266</v>
      </c>
      <c r="G43" s="6">
        <v>232.4</v>
      </c>
      <c r="H43" s="16" t="s">
        <v>58</v>
      </c>
      <c r="I43" s="4" t="s">
        <v>267</v>
      </c>
      <c r="J43" s="4" t="s">
        <v>268</v>
      </c>
      <c r="K43" s="4" t="s">
        <v>269</v>
      </c>
      <c r="L43" s="4" t="s">
        <v>263</v>
      </c>
      <c r="M43" s="16" t="s">
        <v>62</v>
      </c>
      <c r="N43" s="6">
        <v>8.3000000000000007</v>
      </c>
    </row>
    <row r="44" spans="1:14" ht="111.75" customHeight="1" x14ac:dyDescent="0.25">
      <c r="A44" s="3">
        <v>15</v>
      </c>
      <c r="B44" s="4" t="s">
        <v>72</v>
      </c>
      <c r="C44" s="4" t="s">
        <v>270</v>
      </c>
      <c r="D44" s="4" t="s">
        <v>215</v>
      </c>
      <c r="E44" s="4" t="s">
        <v>271</v>
      </c>
      <c r="F44" s="6" t="s">
        <v>228</v>
      </c>
      <c r="G44" s="6">
        <v>433.8</v>
      </c>
      <c r="H44" s="16" t="s">
        <v>58</v>
      </c>
      <c r="I44" s="4" t="s">
        <v>272</v>
      </c>
      <c r="J44" s="4" t="s">
        <v>273</v>
      </c>
      <c r="K44" s="4" t="s">
        <v>274</v>
      </c>
      <c r="L44" s="4" t="s">
        <v>263</v>
      </c>
      <c r="M44" s="16" t="s">
        <v>62</v>
      </c>
      <c r="N44" s="6">
        <v>7.23</v>
      </c>
    </row>
    <row r="45" spans="1:14" ht="99.75" customHeight="1" x14ac:dyDescent="0.25">
      <c r="A45" s="3">
        <v>16</v>
      </c>
      <c r="B45" s="4" t="s">
        <v>72</v>
      </c>
      <c r="C45" s="4" t="s">
        <v>264</v>
      </c>
      <c r="D45" s="4" t="s">
        <v>215</v>
      </c>
      <c r="E45" s="4" t="s">
        <v>265</v>
      </c>
      <c r="F45" s="6" t="s">
        <v>228</v>
      </c>
      <c r="G45" s="6">
        <v>488.4</v>
      </c>
      <c r="H45" s="16" t="s">
        <v>58</v>
      </c>
      <c r="I45" s="4" t="s">
        <v>267</v>
      </c>
      <c r="J45" s="4" t="s">
        <v>268</v>
      </c>
      <c r="K45" s="4" t="s">
        <v>275</v>
      </c>
      <c r="L45" s="4" t="s">
        <v>263</v>
      </c>
      <c r="M45" s="16" t="s">
        <v>62</v>
      </c>
      <c r="N45" s="6">
        <v>8.14</v>
      </c>
    </row>
    <row r="46" spans="1:14" ht="190.5" customHeight="1" x14ac:dyDescent="0.25">
      <c r="A46" s="3">
        <v>17</v>
      </c>
      <c r="B46" s="4" t="s">
        <v>72</v>
      </c>
      <c r="C46" s="4" t="s">
        <v>232</v>
      </c>
      <c r="D46" s="4" t="s">
        <v>215</v>
      </c>
      <c r="E46" s="4" t="s">
        <v>276</v>
      </c>
      <c r="F46" s="6" t="s">
        <v>228</v>
      </c>
      <c r="G46" s="6">
        <v>449</v>
      </c>
      <c r="H46" s="16" t="s">
        <v>58</v>
      </c>
      <c r="I46" s="4" t="s">
        <v>277</v>
      </c>
      <c r="J46" s="4" t="s">
        <v>278</v>
      </c>
      <c r="K46" s="4" t="s">
        <v>279</v>
      </c>
      <c r="L46" s="4" t="s">
        <v>263</v>
      </c>
      <c r="M46" s="16" t="s">
        <v>62</v>
      </c>
      <c r="N46" s="6">
        <v>7.48</v>
      </c>
    </row>
    <row r="47" spans="1:14" ht="66" customHeight="1" x14ac:dyDescent="0.25">
      <c r="A47" s="3">
        <v>18</v>
      </c>
      <c r="B47" s="4" t="s">
        <v>72</v>
      </c>
      <c r="C47" s="4" t="s">
        <v>232</v>
      </c>
      <c r="D47" s="4" t="s">
        <v>215</v>
      </c>
      <c r="E47" s="4" t="s">
        <v>280</v>
      </c>
      <c r="F47" s="6" t="s">
        <v>228</v>
      </c>
      <c r="G47" s="6">
        <v>537.6</v>
      </c>
      <c r="H47" s="16" t="s">
        <v>58</v>
      </c>
      <c r="I47" s="4" t="s">
        <v>218</v>
      </c>
      <c r="J47" s="4" t="s">
        <v>281</v>
      </c>
      <c r="K47" s="4" t="s">
        <v>282</v>
      </c>
      <c r="L47" s="4" t="s">
        <v>263</v>
      </c>
      <c r="M47" s="16" t="s">
        <v>62</v>
      </c>
      <c r="N47" s="6">
        <v>8.9600000000000009</v>
      </c>
    </row>
    <row r="48" spans="1:14" ht="168" customHeight="1" x14ac:dyDescent="0.25">
      <c r="A48" s="3">
        <v>19</v>
      </c>
      <c r="B48" s="4" t="s">
        <v>72</v>
      </c>
      <c r="C48" s="4" t="s">
        <v>232</v>
      </c>
      <c r="D48" s="4" t="s">
        <v>215</v>
      </c>
      <c r="E48" s="4" t="s">
        <v>283</v>
      </c>
      <c r="F48" s="6" t="s">
        <v>228</v>
      </c>
      <c r="G48" s="6">
        <v>433.8</v>
      </c>
      <c r="H48" s="16" t="s">
        <v>58</v>
      </c>
      <c r="I48" s="4" t="s">
        <v>272</v>
      </c>
      <c r="J48" s="4" t="s">
        <v>284</v>
      </c>
      <c r="K48" s="4" t="s">
        <v>285</v>
      </c>
      <c r="L48" s="4" t="s">
        <v>263</v>
      </c>
      <c r="M48" s="16" t="s">
        <v>62</v>
      </c>
      <c r="N48" s="6">
        <v>7.23</v>
      </c>
    </row>
    <row r="49" spans="1:14" ht="66" customHeight="1" x14ac:dyDescent="0.25">
      <c r="A49" s="3">
        <v>20</v>
      </c>
      <c r="B49" s="4" t="s">
        <v>72</v>
      </c>
      <c r="C49" s="4" t="s">
        <v>232</v>
      </c>
      <c r="D49" s="4" t="s">
        <v>215</v>
      </c>
      <c r="E49" s="4" t="s">
        <v>280</v>
      </c>
      <c r="F49" s="6" t="s">
        <v>179</v>
      </c>
      <c r="G49" s="6">
        <v>448</v>
      </c>
      <c r="H49" s="16" t="s">
        <v>58</v>
      </c>
      <c r="I49" s="4" t="s">
        <v>218</v>
      </c>
      <c r="J49" s="4" t="s">
        <v>281</v>
      </c>
      <c r="K49" s="4" t="s">
        <v>286</v>
      </c>
      <c r="L49" s="4" t="s">
        <v>263</v>
      </c>
      <c r="M49" s="16" t="s">
        <v>62</v>
      </c>
      <c r="N49" s="6">
        <v>8.9600000000000009</v>
      </c>
    </row>
    <row r="50" spans="1:14" ht="66.75" customHeight="1" x14ac:dyDescent="0.25">
      <c r="A50" s="3">
        <v>21</v>
      </c>
      <c r="B50" s="4" t="s">
        <v>72</v>
      </c>
      <c r="C50" s="4" t="s">
        <v>232</v>
      </c>
      <c r="D50" s="4" t="s">
        <v>215</v>
      </c>
      <c r="E50" s="4" t="s">
        <v>280</v>
      </c>
      <c r="F50" s="6" t="s">
        <v>287</v>
      </c>
      <c r="G50" s="6">
        <v>358.4</v>
      </c>
      <c r="H50" s="16" t="s">
        <v>58</v>
      </c>
      <c r="I50" s="4" t="s">
        <v>218</v>
      </c>
      <c r="J50" s="4" t="s">
        <v>281</v>
      </c>
      <c r="K50" s="4" t="s">
        <v>288</v>
      </c>
      <c r="L50" s="4" t="s">
        <v>263</v>
      </c>
      <c r="M50" s="16" t="s">
        <v>62</v>
      </c>
      <c r="N50" s="6">
        <v>8.9600000000000009</v>
      </c>
    </row>
    <row r="51" spans="1:14" ht="144.75" customHeight="1" x14ac:dyDescent="0.25">
      <c r="A51" s="3">
        <v>22</v>
      </c>
      <c r="B51" s="4" t="s">
        <v>72</v>
      </c>
      <c r="C51" s="4" t="s">
        <v>289</v>
      </c>
      <c r="D51" s="4" t="s">
        <v>215</v>
      </c>
      <c r="E51" s="4" t="s">
        <v>290</v>
      </c>
      <c r="F51" s="6" t="s">
        <v>217</v>
      </c>
      <c r="G51" s="6">
        <v>263.07</v>
      </c>
      <c r="H51" s="16" t="s">
        <v>58</v>
      </c>
      <c r="I51" s="4" t="s">
        <v>277</v>
      </c>
      <c r="J51" s="4" t="s">
        <v>291</v>
      </c>
      <c r="K51" s="4" t="s">
        <v>292</v>
      </c>
      <c r="L51" s="4" t="s">
        <v>263</v>
      </c>
      <c r="M51" s="16" t="s">
        <v>62</v>
      </c>
      <c r="N51" s="6">
        <v>8.77</v>
      </c>
    </row>
    <row r="52" spans="1:14" ht="89.25" customHeight="1" x14ac:dyDescent="0.25">
      <c r="A52" s="3">
        <v>23</v>
      </c>
      <c r="B52" s="4" t="s">
        <v>72</v>
      </c>
      <c r="C52" s="4" t="s">
        <v>264</v>
      </c>
      <c r="D52" s="4" t="s">
        <v>215</v>
      </c>
      <c r="E52" s="4" t="s">
        <v>293</v>
      </c>
      <c r="F52" s="6" t="s">
        <v>217</v>
      </c>
      <c r="G52" s="6">
        <v>257.45999999999998</v>
      </c>
      <c r="H52" s="16" t="s">
        <v>58</v>
      </c>
      <c r="I52" s="4" t="s">
        <v>267</v>
      </c>
      <c r="J52" s="4" t="s">
        <v>294</v>
      </c>
      <c r="K52" s="4" t="s">
        <v>295</v>
      </c>
      <c r="L52" s="4" t="s">
        <v>263</v>
      </c>
      <c r="M52" s="16" t="s">
        <v>62</v>
      </c>
      <c r="N52" s="6">
        <v>8.58</v>
      </c>
    </row>
    <row r="53" spans="1:14" ht="133.5" customHeight="1" x14ac:dyDescent="0.25">
      <c r="A53" s="3">
        <v>24</v>
      </c>
      <c r="B53" s="4" t="s">
        <v>72</v>
      </c>
      <c r="C53" s="4" t="s">
        <v>226</v>
      </c>
      <c r="D53" s="4" t="s">
        <v>215</v>
      </c>
      <c r="E53" s="4" t="s">
        <v>296</v>
      </c>
      <c r="F53" s="6" t="s">
        <v>217</v>
      </c>
      <c r="G53" s="6">
        <v>366.33</v>
      </c>
      <c r="H53" s="16" t="s">
        <v>58</v>
      </c>
      <c r="I53" s="4" t="s">
        <v>229</v>
      </c>
      <c r="J53" s="4" t="s">
        <v>297</v>
      </c>
      <c r="K53" s="4" t="s">
        <v>298</v>
      </c>
      <c r="L53" s="4" t="s">
        <v>263</v>
      </c>
      <c r="M53" s="16" t="s">
        <v>62</v>
      </c>
      <c r="N53" s="6">
        <v>12.21</v>
      </c>
    </row>
    <row r="54" spans="1:14" ht="190.5" customHeight="1" x14ac:dyDescent="0.25">
      <c r="A54" s="3">
        <v>25</v>
      </c>
      <c r="B54" s="4" t="s">
        <v>72</v>
      </c>
      <c r="C54" s="4" t="s">
        <v>232</v>
      </c>
      <c r="D54" s="4" t="s">
        <v>215</v>
      </c>
      <c r="E54" s="4" t="s">
        <v>276</v>
      </c>
      <c r="F54" s="6" t="s">
        <v>217</v>
      </c>
      <c r="G54" s="6">
        <v>263.07</v>
      </c>
      <c r="H54" s="16" t="s">
        <v>58</v>
      </c>
      <c r="I54" s="4" t="s">
        <v>277</v>
      </c>
      <c r="J54" s="4" t="s">
        <v>278</v>
      </c>
      <c r="K54" s="4" t="s">
        <v>299</v>
      </c>
      <c r="L54" s="4" t="s">
        <v>263</v>
      </c>
      <c r="M54" s="16" t="s">
        <v>62</v>
      </c>
      <c r="N54" s="6">
        <v>8.77</v>
      </c>
    </row>
    <row r="55" spans="1:14" ht="168" customHeight="1" x14ac:dyDescent="0.25">
      <c r="A55" s="3">
        <v>26</v>
      </c>
      <c r="B55" s="4" t="s">
        <v>72</v>
      </c>
      <c r="C55" s="4" t="s">
        <v>232</v>
      </c>
      <c r="D55" s="4" t="s">
        <v>215</v>
      </c>
      <c r="E55" s="4" t="s">
        <v>283</v>
      </c>
      <c r="F55" s="6" t="s">
        <v>104</v>
      </c>
      <c r="G55" s="6">
        <v>216.04</v>
      </c>
      <c r="H55" s="16" t="s">
        <v>58</v>
      </c>
      <c r="I55" s="4" t="s">
        <v>272</v>
      </c>
      <c r="J55" s="4" t="s">
        <v>284</v>
      </c>
      <c r="K55" s="4" t="s">
        <v>300</v>
      </c>
      <c r="L55" s="4" t="s">
        <v>263</v>
      </c>
      <c r="M55" s="16" t="s">
        <v>62</v>
      </c>
      <c r="N55" s="6">
        <v>10.8</v>
      </c>
    </row>
    <row r="56" spans="1:14" ht="111.75" customHeight="1" x14ac:dyDescent="0.25">
      <c r="A56" s="3">
        <v>27</v>
      </c>
      <c r="B56" s="4" t="s">
        <v>72</v>
      </c>
      <c r="C56" s="4" t="s">
        <v>270</v>
      </c>
      <c r="D56" s="4" t="s">
        <v>215</v>
      </c>
      <c r="E56" s="4" t="s">
        <v>271</v>
      </c>
      <c r="F56" s="6" t="s">
        <v>104</v>
      </c>
      <c r="G56" s="6">
        <v>216.04</v>
      </c>
      <c r="H56" s="16" t="s">
        <v>58</v>
      </c>
      <c r="I56" s="4" t="s">
        <v>272</v>
      </c>
      <c r="J56" s="4" t="s">
        <v>273</v>
      </c>
      <c r="K56" s="4" t="s">
        <v>301</v>
      </c>
      <c r="L56" s="4" t="s">
        <v>263</v>
      </c>
      <c r="M56" s="16" t="s">
        <v>62</v>
      </c>
      <c r="N56" s="6">
        <v>10.8</v>
      </c>
    </row>
    <row r="57" spans="1:14" ht="189.75" customHeight="1" x14ac:dyDescent="0.25">
      <c r="A57" s="3">
        <v>28</v>
      </c>
      <c r="B57" s="4" t="s">
        <v>72</v>
      </c>
      <c r="C57" s="4" t="s">
        <v>232</v>
      </c>
      <c r="D57" s="4" t="s">
        <v>215</v>
      </c>
      <c r="E57" s="4" t="s">
        <v>276</v>
      </c>
      <c r="F57" s="6" t="s">
        <v>104</v>
      </c>
      <c r="G57" s="6">
        <v>164.06</v>
      </c>
      <c r="H57" s="16" t="s">
        <v>58</v>
      </c>
      <c r="I57" s="4" t="s">
        <v>277</v>
      </c>
      <c r="J57" s="4" t="s">
        <v>278</v>
      </c>
      <c r="K57" s="4" t="s">
        <v>302</v>
      </c>
      <c r="L57" s="4" t="s">
        <v>263</v>
      </c>
      <c r="M57" s="16" t="s">
        <v>62</v>
      </c>
      <c r="N57" s="6">
        <v>8.1999999999999993</v>
      </c>
    </row>
    <row r="58" spans="1:14" ht="44.25" customHeight="1" x14ac:dyDescent="0.25">
      <c r="A58" s="3">
        <v>29</v>
      </c>
      <c r="B58" s="4" t="s">
        <v>72</v>
      </c>
      <c r="C58" s="4" t="s">
        <v>232</v>
      </c>
      <c r="D58" s="4" t="s">
        <v>215</v>
      </c>
      <c r="E58" s="4" t="s">
        <v>303</v>
      </c>
      <c r="F58" s="6" t="s">
        <v>109</v>
      </c>
      <c r="G58" s="6">
        <v>678</v>
      </c>
      <c r="H58" s="16" t="s">
        <v>58</v>
      </c>
      <c r="I58" s="4" t="s">
        <v>277</v>
      </c>
      <c r="J58" s="4" t="s">
        <v>304</v>
      </c>
      <c r="K58" s="4" t="s">
        <v>305</v>
      </c>
      <c r="L58" s="4"/>
      <c r="M58" s="16" t="s">
        <v>62</v>
      </c>
      <c r="N58" s="6">
        <v>6.78</v>
      </c>
    </row>
    <row r="59" spans="1:14" ht="144.75" customHeight="1" x14ac:dyDescent="0.25">
      <c r="A59" s="3">
        <v>30</v>
      </c>
      <c r="B59" s="4" t="s">
        <v>72</v>
      </c>
      <c r="C59" s="4" t="s">
        <v>289</v>
      </c>
      <c r="D59" s="4" t="s">
        <v>215</v>
      </c>
      <c r="E59" s="4" t="s">
        <v>290</v>
      </c>
      <c r="F59" s="6" t="s">
        <v>228</v>
      </c>
      <c r="G59" s="6">
        <v>400</v>
      </c>
      <c r="H59" s="16" t="s">
        <v>58</v>
      </c>
      <c r="I59" s="4" t="s">
        <v>277</v>
      </c>
      <c r="J59" s="4" t="s">
        <v>291</v>
      </c>
      <c r="K59" s="4" t="s">
        <v>306</v>
      </c>
      <c r="L59" s="4" t="s">
        <v>263</v>
      </c>
      <c r="M59" s="16" t="s">
        <v>62</v>
      </c>
      <c r="N59" s="6">
        <v>6.67</v>
      </c>
    </row>
    <row r="60" spans="1:14" ht="144.75" customHeight="1" x14ac:dyDescent="0.25">
      <c r="A60" s="3">
        <v>31</v>
      </c>
      <c r="B60" s="4" t="s">
        <v>72</v>
      </c>
      <c r="C60" s="4" t="s">
        <v>289</v>
      </c>
      <c r="D60" s="4" t="s">
        <v>215</v>
      </c>
      <c r="E60" s="4" t="s">
        <v>290</v>
      </c>
      <c r="F60" s="6" t="s">
        <v>104</v>
      </c>
      <c r="G60" s="6">
        <v>154.80000000000001</v>
      </c>
      <c r="H60" s="16" t="s">
        <v>58</v>
      </c>
      <c r="I60" s="4" t="s">
        <v>277</v>
      </c>
      <c r="J60" s="4" t="s">
        <v>291</v>
      </c>
      <c r="K60" s="4" t="s">
        <v>307</v>
      </c>
      <c r="L60" s="4" t="s">
        <v>263</v>
      </c>
      <c r="M60" s="16" t="s">
        <v>62</v>
      </c>
      <c r="N60" s="6">
        <v>7.74</v>
      </c>
    </row>
    <row r="61" spans="1:14" ht="144.75" customHeight="1" x14ac:dyDescent="0.25">
      <c r="A61" s="3">
        <v>32</v>
      </c>
      <c r="B61" s="4" t="s">
        <v>72</v>
      </c>
      <c r="C61" s="4" t="s">
        <v>289</v>
      </c>
      <c r="D61" s="4" t="s">
        <v>215</v>
      </c>
      <c r="E61" s="4" t="s">
        <v>290</v>
      </c>
      <c r="F61" s="6" t="s">
        <v>109</v>
      </c>
      <c r="G61" s="6">
        <v>678</v>
      </c>
      <c r="H61" s="16" t="s">
        <v>58</v>
      </c>
      <c r="I61" s="4" t="s">
        <v>277</v>
      </c>
      <c r="J61" s="4" t="s">
        <v>291</v>
      </c>
      <c r="K61" s="4" t="s">
        <v>308</v>
      </c>
      <c r="L61" s="4" t="s">
        <v>263</v>
      </c>
      <c r="M61" s="16" t="s">
        <v>62</v>
      </c>
      <c r="N61" s="6">
        <v>6.78</v>
      </c>
    </row>
    <row r="62" spans="1:14" ht="212.25" customHeight="1" x14ac:dyDescent="0.25">
      <c r="A62" s="3">
        <v>33</v>
      </c>
      <c r="B62" s="4" t="s">
        <v>72</v>
      </c>
      <c r="C62" s="4" t="s">
        <v>309</v>
      </c>
      <c r="D62" s="4" t="s">
        <v>215</v>
      </c>
      <c r="E62" s="4" t="s">
        <v>310</v>
      </c>
      <c r="F62" s="6" t="s">
        <v>217</v>
      </c>
      <c r="G62" s="6">
        <v>176.03</v>
      </c>
      <c r="H62" s="16" t="s">
        <v>58</v>
      </c>
      <c r="I62" s="4" t="s">
        <v>311</v>
      </c>
      <c r="J62" s="4" t="s">
        <v>312</v>
      </c>
      <c r="K62" s="4" t="s">
        <v>313</v>
      </c>
      <c r="L62" s="4" t="s">
        <v>263</v>
      </c>
      <c r="M62" s="16" t="s">
        <v>62</v>
      </c>
      <c r="N62" s="6">
        <v>5.87</v>
      </c>
    </row>
    <row r="63" spans="1:14" ht="134.25" customHeight="1" x14ac:dyDescent="0.25">
      <c r="A63" s="3">
        <v>34</v>
      </c>
      <c r="B63" s="4" t="s">
        <v>72</v>
      </c>
      <c r="C63" s="4" t="s">
        <v>314</v>
      </c>
      <c r="D63" s="4" t="s">
        <v>215</v>
      </c>
      <c r="E63" s="4" t="s">
        <v>315</v>
      </c>
      <c r="F63" s="6" t="s">
        <v>217</v>
      </c>
      <c r="G63" s="6">
        <v>176.03</v>
      </c>
      <c r="H63" s="16" t="s">
        <v>58</v>
      </c>
      <c r="I63" s="4" t="s">
        <v>311</v>
      </c>
      <c r="J63" s="4" t="s">
        <v>316</v>
      </c>
      <c r="K63" s="4" t="s">
        <v>317</v>
      </c>
      <c r="L63" s="4"/>
      <c r="M63" s="16" t="s">
        <v>62</v>
      </c>
      <c r="N63" s="6">
        <v>5.87</v>
      </c>
    </row>
    <row r="64" spans="1:14" ht="111.75" customHeight="1" x14ac:dyDescent="0.25">
      <c r="A64" s="3">
        <v>35</v>
      </c>
      <c r="B64" s="4" t="s">
        <v>72</v>
      </c>
      <c r="C64" s="4" t="s">
        <v>318</v>
      </c>
      <c r="D64" s="4" t="s">
        <v>215</v>
      </c>
      <c r="E64" s="4" t="s">
        <v>319</v>
      </c>
      <c r="F64" s="6" t="s">
        <v>217</v>
      </c>
      <c r="G64" s="6">
        <v>176.03</v>
      </c>
      <c r="H64" s="16" t="s">
        <v>58</v>
      </c>
      <c r="I64" s="4" t="s">
        <v>311</v>
      </c>
      <c r="J64" s="4" t="s">
        <v>208</v>
      </c>
      <c r="K64" s="4" t="s">
        <v>320</v>
      </c>
      <c r="L64" s="4"/>
      <c r="M64" s="16" t="s">
        <v>62</v>
      </c>
      <c r="N64" s="6">
        <v>5.87</v>
      </c>
    </row>
    <row r="65" spans="1:14" ht="66" customHeight="1" x14ac:dyDescent="0.25">
      <c r="A65" s="3">
        <v>36</v>
      </c>
      <c r="B65" s="4" t="s">
        <v>72</v>
      </c>
      <c r="C65" s="4" t="s">
        <v>321</v>
      </c>
      <c r="D65" s="4" t="s">
        <v>215</v>
      </c>
      <c r="E65" s="4" t="s">
        <v>322</v>
      </c>
      <c r="F65" s="6" t="s">
        <v>228</v>
      </c>
      <c r="G65" s="6">
        <v>396.01</v>
      </c>
      <c r="H65" s="16" t="s">
        <v>58</v>
      </c>
      <c r="I65" s="4" t="s">
        <v>323</v>
      </c>
      <c r="J65" s="4" t="s">
        <v>324</v>
      </c>
      <c r="K65" s="4" t="s">
        <v>325</v>
      </c>
      <c r="L65" s="4"/>
      <c r="M65" s="16" t="s">
        <v>62</v>
      </c>
      <c r="N65" s="6">
        <v>6.6</v>
      </c>
    </row>
    <row r="66" spans="1:14" ht="66.75" customHeight="1" x14ac:dyDescent="0.25">
      <c r="A66" s="3">
        <v>37</v>
      </c>
      <c r="B66" s="4" t="s">
        <v>72</v>
      </c>
      <c r="C66" s="4" t="s">
        <v>321</v>
      </c>
      <c r="D66" s="4" t="s">
        <v>215</v>
      </c>
      <c r="E66" s="4" t="s">
        <v>322</v>
      </c>
      <c r="F66" s="6" t="s">
        <v>217</v>
      </c>
      <c r="G66" s="6">
        <v>219.65</v>
      </c>
      <c r="H66" s="16" t="s">
        <v>58</v>
      </c>
      <c r="I66" s="4" t="s">
        <v>323</v>
      </c>
      <c r="J66" s="4" t="s">
        <v>324</v>
      </c>
      <c r="K66" s="4" t="s">
        <v>326</v>
      </c>
      <c r="L66" s="4"/>
      <c r="M66" s="16" t="s">
        <v>62</v>
      </c>
      <c r="N66" s="6">
        <v>7.32</v>
      </c>
    </row>
    <row r="67" spans="1:14" ht="33" customHeight="1" x14ac:dyDescent="0.25">
      <c r="A67" s="3">
        <v>38</v>
      </c>
      <c r="B67" s="4" t="s">
        <v>72</v>
      </c>
      <c r="C67" s="4" t="s">
        <v>232</v>
      </c>
      <c r="D67" s="4" t="s">
        <v>215</v>
      </c>
      <c r="E67" s="4" t="s">
        <v>187</v>
      </c>
      <c r="F67" s="6" t="s">
        <v>104</v>
      </c>
      <c r="G67" s="6">
        <v>216.04</v>
      </c>
      <c r="H67" s="16" t="s">
        <v>58</v>
      </c>
      <c r="I67" s="4" t="s">
        <v>241</v>
      </c>
      <c r="J67" s="4" t="s">
        <v>242</v>
      </c>
      <c r="K67" s="4" t="s">
        <v>327</v>
      </c>
      <c r="L67" s="4"/>
      <c r="M67" s="16" t="s">
        <v>62</v>
      </c>
      <c r="N67" s="6">
        <v>10.8</v>
      </c>
    </row>
    <row r="68" spans="1:14" ht="66" customHeight="1" x14ac:dyDescent="0.25">
      <c r="A68" s="3">
        <v>39</v>
      </c>
      <c r="B68" s="4" t="s">
        <v>72</v>
      </c>
      <c r="C68" s="4" t="s">
        <v>232</v>
      </c>
      <c r="D68" s="4" t="s">
        <v>215</v>
      </c>
      <c r="E68" s="4" t="s">
        <v>259</v>
      </c>
      <c r="F68" s="6" t="s">
        <v>104</v>
      </c>
      <c r="G68" s="6">
        <v>198.65</v>
      </c>
      <c r="H68" s="16" t="s">
        <v>58</v>
      </c>
      <c r="I68" s="4" t="s">
        <v>260</v>
      </c>
      <c r="J68" s="4" t="s">
        <v>194</v>
      </c>
      <c r="K68" s="4" t="s">
        <v>328</v>
      </c>
      <c r="L68" s="4" t="s">
        <v>263</v>
      </c>
      <c r="M68" s="16" t="s">
        <v>62</v>
      </c>
      <c r="N68" s="6">
        <v>9.93</v>
      </c>
    </row>
    <row r="69" spans="1:14" ht="33" customHeight="1" x14ac:dyDescent="0.25">
      <c r="A69" s="3">
        <v>40</v>
      </c>
      <c r="B69" s="4" t="s">
        <v>72</v>
      </c>
      <c r="C69" s="4" t="s">
        <v>232</v>
      </c>
      <c r="D69" s="4" t="s">
        <v>215</v>
      </c>
      <c r="E69" s="4" t="s">
        <v>187</v>
      </c>
      <c r="F69" s="6" t="s">
        <v>217</v>
      </c>
      <c r="G69" s="6">
        <v>234.36</v>
      </c>
      <c r="H69" s="16" t="s">
        <v>58</v>
      </c>
      <c r="I69" s="4" t="s">
        <v>241</v>
      </c>
      <c r="J69" s="4" t="s">
        <v>242</v>
      </c>
      <c r="K69" s="4" t="s">
        <v>329</v>
      </c>
      <c r="L69" s="4"/>
      <c r="M69" s="16" t="s">
        <v>62</v>
      </c>
      <c r="N69" s="6">
        <v>7.81</v>
      </c>
    </row>
    <row r="70" spans="1:14" ht="66.75" customHeight="1" x14ac:dyDescent="0.25">
      <c r="A70" s="3">
        <v>41</v>
      </c>
      <c r="B70" s="4" t="s">
        <v>72</v>
      </c>
      <c r="C70" s="4" t="s">
        <v>232</v>
      </c>
      <c r="D70" s="4" t="s">
        <v>215</v>
      </c>
      <c r="E70" s="4" t="s">
        <v>259</v>
      </c>
      <c r="F70" s="6" t="s">
        <v>217</v>
      </c>
      <c r="G70" s="6">
        <v>230</v>
      </c>
      <c r="H70" s="16" t="s">
        <v>58</v>
      </c>
      <c r="I70" s="4" t="s">
        <v>260</v>
      </c>
      <c r="J70" s="4" t="s">
        <v>194</v>
      </c>
      <c r="K70" s="4" t="s">
        <v>330</v>
      </c>
      <c r="L70" s="4" t="s">
        <v>263</v>
      </c>
      <c r="M70" s="16" t="s">
        <v>62</v>
      </c>
      <c r="N70" s="6">
        <v>7.67</v>
      </c>
    </row>
    <row r="71" spans="1:14" ht="257.25" customHeight="1" x14ac:dyDescent="0.25">
      <c r="A71" s="3">
        <v>42</v>
      </c>
      <c r="B71" s="4" t="s">
        <v>72</v>
      </c>
      <c r="C71" s="4" t="s">
        <v>232</v>
      </c>
      <c r="D71" s="4" t="s">
        <v>215</v>
      </c>
      <c r="E71" s="4" t="s">
        <v>331</v>
      </c>
      <c r="F71" s="6" t="s">
        <v>217</v>
      </c>
      <c r="G71" s="6">
        <v>256</v>
      </c>
      <c r="H71" s="16" t="s">
        <v>58</v>
      </c>
      <c r="I71" s="4" t="s">
        <v>332</v>
      </c>
      <c r="J71" s="4" t="s">
        <v>333</v>
      </c>
      <c r="K71" s="4" t="s">
        <v>334</v>
      </c>
      <c r="L71" s="4" t="s">
        <v>263</v>
      </c>
      <c r="M71" s="16" t="s">
        <v>62</v>
      </c>
      <c r="N71" s="6">
        <v>8.5299999999999994</v>
      </c>
    </row>
    <row r="72" spans="1:14" ht="66" customHeight="1" x14ac:dyDescent="0.25">
      <c r="A72" s="3">
        <v>43</v>
      </c>
      <c r="B72" s="4" t="s">
        <v>72</v>
      </c>
      <c r="C72" s="4" t="s">
        <v>232</v>
      </c>
      <c r="D72" s="4" t="s">
        <v>215</v>
      </c>
      <c r="E72" s="4" t="s">
        <v>335</v>
      </c>
      <c r="F72" s="6" t="s">
        <v>104</v>
      </c>
      <c r="G72" s="6">
        <v>180</v>
      </c>
      <c r="H72" s="16" t="s">
        <v>58</v>
      </c>
      <c r="I72" s="4" t="s">
        <v>332</v>
      </c>
      <c r="J72" s="4" t="s">
        <v>336</v>
      </c>
      <c r="K72" s="4" t="s">
        <v>337</v>
      </c>
      <c r="L72" s="4"/>
      <c r="M72" s="16" t="s">
        <v>62</v>
      </c>
      <c r="N72" s="6">
        <v>9</v>
      </c>
    </row>
    <row r="73" spans="1:14" ht="44.25" customHeight="1" x14ac:dyDescent="0.25">
      <c r="A73" s="3">
        <v>44</v>
      </c>
      <c r="B73" s="4" t="s">
        <v>72</v>
      </c>
      <c r="C73" s="4" t="s">
        <v>236</v>
      </c>
      <c r="D73" s="4" t="s">
        <v>215</v>
      </c>
      <c r="E73" s="4" t="s">
        <v>237</v>
      </c>
      <c r="F73" s="6" t="s">
        <v>104</v>
      </c>
      <c r="G73" s="6">
        <v>218.72</v>
      </c>
      <c r="H73" s="16" t="s">
        <v>58</v>
      </c>
      <c r="I73" s="4" t="s">
        <v>238</v>
      </c>
      <c r="J73" s="4" t="s">
        <v>239</v>
      </c>
      <c r="K73" s="4" t="s">
        <v>338</v>
      </c>
      <c r="L73" s="4"/>
      <c r="M73" s="16" t="s">
        <v>62</v>
      </c>
      <c r="N73" s="6">
        <v>10.94</v>
      </c>
    </row>
    <row r="74" spans="1:14" ht="133.5" customHeight="1" x14ac:dyDescent="0.25">
      <c r="A74" s="3">
        <v>45</v>
      </c>
      <c r="B74" s="4" t="s">
        <v>72</v>
      </c>
      <c r="C74" s="4" t="s">
        <v>339</v>
      </c>
      <c r="D74" s="4" t="s">
        <v>215</v>
      </c>
      <c r="E74" s="4" t="s">
        <v>340</v>
      </c>
      <c r="F74" s="6" t="s">
        <v>228</v>
      </c>
      <c r="G74" s="6">
        <v>994.76</v>
      </c>
      <c r="H74" s="16" t="s">
        <v>58</v>
      </c>
      <c r="I74" s="4" t="s">
        <v>341</v>
      </c>
      <c r="J74" s="4" t="s">
        <v>342</v>
      </c>
      <c r="K74" s="4" t="s">
        <v>343</v>
      </c>
      <c r="L74" s="4" t="s">
        <v>263</v>
      </c>
      <c r="M74" s="16" t="s">
        <v>62</v>
      </c>
      <c r="N74" s="6">
        <v>16.579999999999998</v>
      </c>
    </row>
    <row r="75" spans="1:14" ht="134.25" customHeight="1" x14ac:dyDescent="0.25">
      <c r="A75" s="3">
        <v>46</v>
      </c>
      <c r="B75" s="4" t="s">
        <v>72</v>
      </c>
      <c r="C75" s="4" t="s">
        <v>339</v>
      </c>
      <c r="D75" s="4" t="s">
        <v>215</v>
      </c>
      <c r="E75" s="4" t="s">
        <v>340</v>
      </c>
      <c r="F75" s="6" t="s">
        <v>104</v>
      </c>
      <c r="G75" s="6">
        <v>410</v>
      </c>
      <c r="H75" s="16" t="s">
        <v>58</v>
      </c>
      <c r="I75" s="4" t="s">
        <v>341</v>
      </c>
      <c r="J75" s="4" t="s">
        <v>344</v>
      </c>
      <c r="K75" s="4" t="s">
        <v>345</v>
      </c>
      <c r="L75" s="4" t="s">
        <v>263</v>
      </c>
      <c r="M75" s="16" t="s">
        <v>62</v>
      </c>
      <c r="N75" s="6">
        <v>20.5</v>
      </c>
    </row>
    <row r="76" spans="1:14" ht="44.25" customHeight="1" x14ac:dyDescent="0.25">
      <c r="A76" s="3">
        <v>47</v>
      </c>
      <c r="B76" s="4" t="s">
        <v>72</v>
      </c>
      <c r="C76" s="4" t="s">
        <v>236</v>
      </c>
      <c r="D76" s="4" t="s">
        <v>215</v>
      </c>
      <c r="E76" s="4" t="s">
        <v>237</v>
      </c>
      <c r="F76" s="6" t="s">
        <v>217</v>
      </c>
      <c r="G76" s="6">
        <v>269.27999999999997</v>
      </c>
      <c r="H76" s="16" t="s">
        <v>58</v>
      </c>
      <c r="I76" s="4" t="s">
        <v>238</v>
      </c>
      <c r="J76" s="4" t="s">
        <v>239</v>
      </c>
      <c r="K76" s="4" t="s">
        <v>346</v>
      </c>
      <c r="L76" s="4"/>
      <c r="M76" s="16" t="s">
        <v>62</v>
      </c>
      <c r="N76" s="6">
        <v>8.98</v>
      </c>
    </row>
    <row r="77" spans="1:14" ht="18" customHeight="1" x14ac:dyDescent="0.25">
      <c r="A77" s="45" t="s">
        <v>200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17">
        <f>ROUND(MAX(N30:N76),2)</f>
        <v>20.5</v>
      </c>
    </row>
    <row r="78" spans="1:14" ht="18" customHeight="1" x14ac:dyDescent="0.25">
      <c r="A78" s="45" t="s">
        <v>201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17">
        <f>ROUND(MIN(N30:N76),2)</f>
        <v>3.34</v>
      </c>
    </row>
    <row r="79" spans="1:14" ht="18" customHeight="1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</row>
    <row r="80" spans="1:14" ht="18" customHeight="1" x14ac:dyDescent="0.25">
      <c r="A80" s="48" t="s">
        <v>161</v>
      </c>
      <c r="B80" s="48"/>
      <c r="C80" s="49" t="s">
        <v>347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</row>
    <row r="81" spans="1:14" ht="1.5" customHeight="1" x14ac:dyDescent="0.2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</row>
    <row r="82" spans="1:14" ht="63" customHeight="1" x14ac:dyDescent="0.25">
      <c r="A82" s="8" t="s">
        <v>22</v>
      </c>
      <c r="B82" s="8" t="s">
        <v>163</v>
      </c>
      <c r="C82" s="8" t="s">
        <v>164</v>
      </c>
      <c r="D82" s="9" t="s">
        <v>165</v>
      </c>
      <c r="E82" s="8" t="s">
        <v>166</v>
      </c>
      <c r="F82" s="8" t="s">
        <v>167</v>
      </c>
      <c r="G82" s="8" t="s">
        <v>168</v>
      </c>
      <c r="H82" s="8" t="s">
        <v>169</v>
      </c>
      <c r="I82" s="8" t="s">
        <v>170</v>
      </c>
      <c r="J82" s="8" t="s">
        <v>171</v>
      </c>
      <c r="K82" s="8" t="s">
        <v>172</v>
      </c>
      <c r="L82" s="8" t="s">
        <v>173</v>
      </c>
      <c r="M82" s="8" t="s">
        <v>174</v>
      </c>
      <c r="N82" s="8" t="s">
        <v>175</v>
      </c>
    </row>
    <row r="83" spans="1:14" ht="14.25" customHeight="1" x14ac:dyDescent="0.25">
      <c r="A83" s="9">
        <v>1</v>
      </c>
      <c r="B83" s="9">
        <v>2</v>
      </c>
      <c r="C83" s="9">
        <v>3</v>
      </c>
      <c r="D83" s="9">
        <v>4</v>
      </c>
      <c r="E83" s="9">
        <v>5</v>
      </c>
      <c r="F83" s="9">
        <v>6</v>
      </c>
      <c r="G83" s="9">
        <v>7</v>
      </c>
      <c r="H83" s="9">
        <v>8</v>
      </c>
      <c r="I83" s="9">
        <v>9</v>
      </c>
      <c r="J83" s="9">
        <v>10</v>
      </c>
      <c r="K83" s="9">
        <v>11</v>
      </c>
      <c r="L83" s="9">
        <v>12</v>
      </c>
      <c r="M83" s="9">
        <v>13</v>
      </c>
      <c r="N83" s="9">
        <v>14</v>
      </c>
    </row>
    <row r="84" spans="1:14" ht="144.75" customHeight="1" x14ac:dyDescent="0.25">
      <c r="A84" s="3">
        <v>1</v>
      </c>
      <c r="B84" s="4" t="s">
        <v>76</v>
      </c>
      <c r="C84" s="4" t="s">
        <v>348</v>
      </c>
      <c r="D84" s="4" t="s">
        <v>349</v>
      </c>
      <c r="E84" s="4" t="s">
        <v>350</v>
      </c>
      <c r="F84" s="6" t="s">
        <v>179</v>
      </c>
      <c r="G84" s="6">
        <v>101.32</v>
      </c>
      <c r="H84" s="16" t="s">
        <v>58</v>
      </c>
      <c r="I84" s="4" t="s">
        <v>351</v>
      </c>
      <c r="J84" s="4" t="s">
        <v>352</v>
      </c>
      <c r="K84" s="4" t="s">
        <v>353</v>
      </c>
      <c r="L84" s="4"/>
      <c r="M84" s="16" t="s">
        <v>62</v>
      </c>
      <c r="N84" s="6">
        <v>2.0299999999999998</v>
      </c>
    </row>
    <row r="85" spans="1:14" ht="66" customHeight="1" x14ac:dyDescent="0.25">
      <c r="A85" s="3">
        <v>2</v>
      </c>
      <c r="B85" s="4" t="s">
        <v>76</v>
      </c>
      <c r="C85" s="4" t="s">
        <v>354</v>
      </c>
      <c r="D85" s="4" t="s">
        <v>349</v>
      </c>
      <c r="E85" s="4" t="s">
        <v>355</v>
      </c>
      <c r="F85" s="6" t="s">
        <v>179</v>
      </c>
      <c r="G85" s="6">
        <v>69.5</v>
      </c>
      <c r="H85" s="16" t="s">
        <v>58</v>
      </c>
      <c r="I85" s="4" t="s">
        <v>356</v>
      </c>
      <c r="J85" s="4" t="s">
        <v>357</v>
      </c>
      <c r="K85" s="4" t="s">
        <v>358</v>
      </c>
      <c r="L85" s="4"/>
      <c r="M85" s="16" t="s">
        <v>62</v>
      </c>
      <c r="N85" s="6">
        <v>1.39</v>
      </c>
    </row>
    <row r="86" spans="1:14" ht="44.25" customHeight="1" x14ac:dyDescent="0.25">
      <c r="A86" s="3">
        <v>3</v>
      </c>
      <c r="B86" s="4" t="s">
        <v>76</v>
      </c>
      <c r="C86" s="4" t="s">
        <v>359</v>
      </c>
      <c r="D86" s="4" t="s">
        <v>349</v>
      </c>
      <c r="E86" s="4" t="s">
        <v>183</v>
      </c>
      <c r="F86" s="6" t="s">
        <v>179</v>
      </c>
      <c r="G86" s="6">
        <v>86.4</v>
      </c>
      <c r="H86" s="16" t="s">
        <v>58</v>
      </c>
      <c r="I86" s="4" t="s">
        <v>360</v>
      </c>
      <c r="J86" s="4" t="s">
        <v>361</v>
      </c>
      <c r="K86" s="4" t="s">
        <v>362</v>
      </c>
      <c r="L86" s="4"/>
      <c r="M86" s="16" t="s">
        <v>62</v>
      </c>
      <c r="N86" s="6">
        <v>1.73</v>
      </c>
    </row>
    <row r="87" spans="1:14" ht="78" customHeight="1" x14ac:dyDescent="0.25">
      <c r="A87" s="3">
        <v>4</v>
      </c>
      <c r="B87" s="4" t="s">
        <v>76</v>
      </c>
      <c r="C87" s="4" t="s">
        <v>363</v>
      </c>
      <c r="D87" s="4" t="s">
        <v>349</v>
      </c>
      <c r="E87" s="4" t="s">
        <v>364</v>
      </c>
      <c r="F87" s="6" t="s">
        <v>109</v>
      </c>
      <c r="G87" s="6">
        <v>171</v>
      </c>
      <c r="H87" s="16" t="s">
        <v>58</v>
      </c>
      <c r="I87" s="4" t="s">
        <v>365</v>
      </c>
      <c r="J87" s="4" t="s">
        <v>366</v>
      </c>
      <c r="K87" s="4" t="s">
        <v>367</v>
      </c>
      <c r="L87" s="4" t="s">
        <v>368</v>
      </c>
      <c r="M87" s="16" t="s">
        <v>62</v>
      </c>
      <c r="N87" s="6">
        <v>1.71</v>
      </c>
    </row>
    <row r="88" spans="1:14" ht="122.25" customHeight="1" x14ac:dyDescent="0.25">
      <c r="A88" s="3">
        <v>5</v>
      </c>
      <c r="B88" s="4" t="s">
        <v>76</v>
      </c>
      <c r="C88" s="4" t="s">
        <v>363</v>
      </c>
      <c r="D88" s="4" t="s">
        <v>349</v>
      </c>
      <c r="E88" s="4" t="s">
        <v>369</v>
      </c>
      <c r="F88" s="6" t="s">
        <v>179</v>
      </c>
      <c r="G88" s="6">
        <v>85.85</v>
      </c>
      <c r="H88" s="16" t="s">
        <v>58</v>
      </c>
      <c r="I88" s="4" t="s">
        <v>365</v>
      </c>
      <c r="J88" s="4" t="s">
        <v>370</v>
      </c>
      <c r="K88" s="4" t="s">
        <v>371</v>
      </c>
      <c r="L88" s="4" t="s">
        <v>368</v>
      </c>
      <c r="M88" s="16" t="s">
        <v>62</v>
      </c>
      <c r="N88" s="6">
        <v>1.72</v>
      </c>
    </row>
    <row r="89" spans="1:14" ht="134.25" customHeight="1" x14ac:dyDescent="0.25">
      <c r="A89" s="3">
        <v>6</v>
      </c>
      <c r="B89" s="4" t="s">
        <v>76</v>
      </c>
      <c r="C89" s="4" t="s">
        <v>372</v>
      </c>
      <c r="D89" s="4" t="s">
        <v>349</v>
      </c>
      <c r="E89" s="4" t="s">
        <v>373</v>
      </c>
      <c r="F89" s="6" t="s">
        <v>179</v>
      </c>
      <c r="G89" s="6">
        <v>94.58</v>
      </c>
      <c r="H89" s="16" t="s">
        <v>58</v>
      </c>
      <c r="I89" s="4" t="s">
        <v>374</v>
      </c>
      <c r="J89" s="4" t="s">
        <v>375</v>
      </c>
      <c r="K89" s="4" t="s">
        <v>376</v>
      </c>
      <c r="L89" s="4" t="s">
        <v>368</v>
      </c>
      <c r="M89" s="16" t="s">
        <v>62</v>
      </c>
      <c r="N89" s="6">
        <v>1.89</v>
      </c>
    </row>
    <row r="90" spans="1:14" ht="18" customHeight="1" x14ac:dyDescent="0.25">
      <c r="A90" s="45" t="s">
        <v>200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17">
        <f>ROUND(MAX(N84:N89),2)</f>
        <v>2.0299999999999998</v>
      </c>
    </row>
    <row r="91" spans="1:14" ht="18" customHeight="1" x14ac:dyDescent="0.25">
      <c r="A91" s="45" t="s">
        <v>201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17">
        <f>ROUND(MIN(N84:N89),2)</f>
        <v>1.39</v>
      </c>
    </row>
    <row r="92" spans="1:14" ht="18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ht="18" customHeight="1" x14ac:dyDescent="0.25">
      <c r="A93" s="48" t="s">
        <v>161</v>
      </c>
      <c r="B93" s="48"/>
      <c r="C93" s="49" t="s">
        <v>377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 spans="1:14" ht="1.5" customHeight="1" x14ac:dyDescent="0.2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 spans="1:14" ht="63" customHeight="1" x14ac:dyDescent="0.25">
      <c r="A95" s="8" t="s">
        <v>22</v>
      </c>
      <c r="B95" s="8" t="s">
        <v>163</v>
      </c>
      <c r="C95" s="8" t="s">
        <v>164</v>
      </c>
      <c r="D95" s="9" t="s">
        <v>165</v>
      </c>
      <c r="E95" s="8" t="s">
        <v>166</v>
      </c>
      <c r="F95" s="8" t="s">
        <v>167</v>
      </c>
      <c r="G95" s="8" t="s">
        <v>168</v>
      </c>
      <c r="H95" s="8" t="s">
        <v>169</v>
      </c>
      <c r="I95" s="8" t="s">
        <v>170</v>
      </c>
      <c r="J95" s="8" t="s">
        <v>171</v>
      </c>
      <c r="K95" s="8" t="s">
        <v>172</v>
      </c>
      <c r="L95" s="8" t="s">
        <v>173</v>
      </c>
      <c r="M95" s="8" t="s">
        <v>174</v>
      </c>
      <c r="N95" s="8" t="s">
        <v>175</v>
      </c>
    </row>
    <row r="96" spans="1:14" ht="14.25" customHeight="1" x14ac:dyDescent="0.25">
      <c r="A96" s="9">
        <v>1</v>
      </c>
      <c r="B96" s="9">
        <v>2</v>
      </c>
      <c r="C96" s="9">
        <v>3</v>
      </c>
      <c r="D96" s="9">
        <v>4</v>
      </c>
      <c r="E96" s="9">
        <v>5</v>
      </c>
      <c r="F96" s="9">
        <v>6</v>
      </c>
      <c r="G96" s="9">
        <v>7</v>
      </c>
      <c r="H96" s="9">
        <v>8</v>
      </c>
      <c r="I96" s="9">
        <v>9</v>
      </c>
      <c r="J96" s="9">
        <v>10</v>
      </c>
      <c r="K96" s="9">
        <v>11</v>
      </c>
      <c r="L96" s="9">
        <v>12</v>
      </c>
      <c r="M96" s="9">
        <v>13</v>
      </c>
      <c r="N96" s="9">
        <v>14</v>
      </c>
    </row>
    <row r="97" spans="1:14" ht="77.25" customHeight="1" x14ac:dyDescent="0.25">
      <c r="A97" s="3">
        <v>1</v>
      </c>
      <c r="B97" s="4" t="s">
        <v>76</v>
      </c>
      <c r="C97" s="4" t="s">
        <v>359</v>
      </c>
      <c r="D97" s="4" t="s">
        <v>378</v>
      </c>
      <c r="E97" s="4" t="s">
        <v>379</v>
      </c>
      <c r="F97" s="6" t="s">
        <v>206</v>
      </c>
      <c r="G97" s="6">
        <v>131.78</v>
      </c>
      <c r="H97" s="16" t="s">
        <v>58</v>
      </c>
      <c r="I97" s="4" t="s">
        <v>380</v>
      </c>
      <c r="J97" s="4" t="s">
        <v>381</v>
      </c>
      <c r="K97" s="4" t="s">
        <v>382</v>
      </c>
      <c r="L97" s="4" t="s">
        <v>368</v>
      </c>
      <c r="M97" s="16" t="s">
        <v>69</v>
      </c>
      <c r="N97" s="6">
        <v>13.18</v>
      </c>
    </row>
    <row r="98" spans="1:14" ht="190.5" customHeight="1" x14ac:dyDescent="0.25">
      <c r="A98" s="3">
        <v>2</v>
      </c>
      <c r="B98" s="4" t="s">
        <v>76</v>
      </c>
      <c r="C98" s="4" t="s">
        <v>372</v>
      </c>
      <c r="D98" s="4" t="s">
        <v>378</v>
      </c>
      <c r="E98" s="4" t="s">
        <v>383</v>
      </c>
      <c r="F98" s="6" t="s">
        <v>206</v>
      </c>
      <c r="G98" s="6">
        <v>138.49</v>
      </c>
      <c r="H98" s="16" t="s">
        <v>58</v>
      </c>
      <c r="I98" s="4" t="s">
        <v>384</v>
      </c>
      <c r="J98" s="4" t="s">
        <v>385</v>
      </c>
      <c r="K98" s="4" t="s">
        <v>386</v>
      </c>
      <c r="L98" s="4" t="s">
        <v>387</v>
      </c>
      <c r="M98" s="16" t="s">
        <v>69</v>
      </c>
      <c r="N98" s="6">
        <v>13.85</v>
      </c>
    </row>
    <row r="99" spans="1:14" ht="89.25" customHeight="1" x14ac:dyDescent="0.25">
      <c r="A99" s="3">
        <v>3</v>
      </c>
      <c r="B99" s="4" t="s">
        <v>76</v>
      </c>
      <c r="C99" s="4" t="s">
        <v>354</v>
      </c>
      <c r="D99" s="4" t="s">
        <v>378</v>
      </c>
      <c r="E99" s="4" t="s">
        <v>388</v>
      </c>
      <c r="F99" s="6" t="s">
        <v>206</v>
      </c>
      <c r="G99" s="6">
        <v>55.67</v>
      </c>
      <c r="H99" s="16" t="s">
        <v>58</v>
      </c>
      <c r="I99" s="4" t="s">
        <v>389</v>
      </c>
      <c r="J99" s="4" t="s">
        <v>390</v>
      </c>
      <c r="K99" s="4" t="s">
        <v>391</v>
      </c>
      <c r="L99" s="4" t="s">
        <v>387</v>
      </c>
      <c r="M99" s="16" t="s">
        <v>69</v>
      </c>
      <c r="N99" s="6">
        <v>5.57</v>
      </c>
    </row>
    <row r="100" spans="1:14" ht="44.25" customHeight="1" x14ac:dyDescent="0.25">
      <c r="A100" s="3">
        <v>4</v>
      </c>
      <c r="B100" s="4" t="s">
        <v>76</v>
      </c>
      <c r="C100" s="4" t="s">
        <v>348</v>
      </c>
      <c r="D100" s="4" t="s">
        <v>378</v>
      </c>
      <c r="E100" s="4" t="s">
        <v>392</v>
      </c>
      <c r="F100" s="6" t="s">
        <v>206</v>
      </c>
      <c r="G100" s="6">
        <v>109.07</v>
      </c>
      <c r="H100" s="16" t="s">
        <v>58</v>
      </c>
      <c r="I100" s="4" t="s">
        <v>393</v>
      </c>
      <c r="J100" s="4" t="s">
        <v>394</v>
      </c>
      <c r="K100" s="4" t="s">
        <v>395</v>
      </c>
      <c r="L100" s="4"/>
      <c r="M100" s="16" t="s">
        <v>69</v>
      </c>
      <c r="N100" s="6">
        <v>10.91</v>
      </c>
    </row>
    <row r="101" spans="1:14" ht="18" customHeight="1" x14ac:dyDescent="0.25">
      <c r="A101" s="45" t="s">
        <v>200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17">
        <f>ROUND(MAX(N97:N100),2)</f>
        <v>13.85</v>
      </c>
    </row>
    <row r="102" spans="1:14" ht="18" customHeight="1" x14ac:dyDescent="0.25">
      <c r="A102" s="45" t="s">
        <v>201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17">
        <f>ROUND(MIN(N97:N100),2)</f>
        <v>5.57</v>
      </c>
    </row>
    <row r="103" spans="1:14" ht="18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</row>
    <row r="104" spans="1:14" ht="18" customHeight="1" x14ac:dyDescent="0.25">
      <c r="A104" s="48" t="s">
        <v>161</v>
      </c>
      <c r="B104" s="48"/>
      <c r="C104" s="49" t="s">
        <v>396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  <row r="105" spans="1:14" ht="2.25" customHeight="1" x14ac:dyDescent="0.2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 spans="1:14" ht="63" customHeight="1" x14ac:dyDescent="0.25">
      <c r="A106" s="8" t="s">
        <v>22</v>
      </c>
      <c r="B106" s="8" t="s">
        <v>163</v>
      </c>
      <c r="C106" s="8" t="s">
        <v>164</v>
      </c>
      <c r="D106" s="9" t="s">
        <v>165</v>
      </c>
      <c r="E106" s="8" t="s">
        <v>166</v>
      </c>
      <c r="F106" s="8" t="s">
        <v>167</v>
      </c>
      <c r="G106" s="8" t="s">
        <v>168</v>
      </c>
      <c r="H106" s="8" t="s">
        <v>169</v>
      </c>
      <c r="I106" s="8" t="s">
        <v>170</v>
      </c>
      <c r="J106" s="8" t="s">
        <v>171</v>
      </c>
      <c r="K106" s="8" t="s">
        <v>172</v>
      </c>
      <c r="L106" s="8" t="s">
        <v>173</v>
      </c>
      <c r="M106" s="8" t="s">
        <v>174</v>
      </c>
      <c r="N106" s="8" t="s">
        <v>175</v>
      </c>
    </row>
    <row r="107" spans="1:14" ht="13.5" customHeight="1" x14ac:dyDescent="0.25">
      <c r="A107" s="9">
        <v>1</v>
      </c>
      <c r="B107" s="9">
        <v>2</v>
      </c>
      <c r="C107" s="9">
        <v>3</v>
      </c>
      <c r="D107" s="9">
        <v>4</v>
      </c>
      <c r="E107" s="9">
        <v>5</v>
      </c>
      <c r="F107" s="9">
        <v>6</v>
      </c>
      <c r="G107" s="9">
        <v>7</v>
      </c>
      <c r="H107" s="9">
        <v>8</v>
      </c>
      <c r="I107" s="9">
        <v>9</v>
      </c>
      <c r="J107" s="9">
        <v>10</v>
      </c>
      <c r="K107" s="9">
        <v>11</v>
      </c>
      <c r="L107" s="9">
        <v>12</v>
      </c>
      <c r="M107" s="9">
        <v>13</v>
      </c>
      <c r="N107" s="9">
        <v>14</v>
      </c>
    </row>
    <row r="108" spans="1:14" ht="66" customHeight="1" x14ac:dyDescent="0.25">
      <c r="A108" s="3">
        <v>1</v>
      </c>
      <c r="B108" s="4" t="s">
        <v>81</v>
      </c>
      <c r="C108" s="4" t="s">
        <v>397</v>
      </c>
      <c r="D108" s="4" t="s">
        <v>398</v>
      </c>
      <c r="E108" s="4" t="s">
        <v>399</v>
      </c>
      <c r="F108" s="6" t="s">
        <v>400</v>
      </c>
      <c r="G108" s="6">
        <v>439.58</v>
      </c>
      <c r="H108" s="16" t="s">
        <v>58</v>
      </c>
      <c r="I108" s="4" t="s">
        <v>401</v>
      </c>
      <c r="J108" s="4" t="s">
        <v>402</v>
      </c>
      <c r="K108" s="4" t="s">
        <v>403</v>
      </c>
      <c r="L108" s="4" t="s">
        <v>404</v>
      </c>
      <c r="M108" s="16" t="s">
        <v>69</v>
      </c>
      <c r="N108" s="6">
        <v>21.98</v>
      </c>
    </row>
    <row r="109" spans="1:14" ht="179.25" customHeight="1" x14ac:dyDescent="0.25">
      <c r="A109" s="3">
        <v>2</v>
      </c>
      <c r="B109" s="4" t="s">
        <v>81</v>
      </c>
      <c r="C109" s="4" t="s">
        <v>405</v>
      </c>
      <c r="D109" s="4" t="s">
        <v>398</v>
      </c>
      <c r="E109" s="4" t="s">
        <v>406</v>
      </c>
      <c r="F109" s="6" t="s">
        <v>400</v>
      </c>
      <c r="G109" s="6">
        <v>678.24</v>
      </c>
      <c r="H109" s="16" t="s">
        <v>58</v>
      </c>
      <c r="I109" s="4" t="s">
        <v>407</v>
      </c>
      <c r="J109" s="4" t="s">
        <v>408</v>
      </c>
      <c r="K109" s="4" t="s">
        <v>409</v>
      </c>
      <c r="L109" s="4"/>
      <c r="M109" s="16" t="s">
        <v>69</v>
      </c>
      <c r="N109" s="6">
        <v>33.909999999999997</v>
      </c>
    </row>
    <row r="110" spans="1:14" ht="144.75" customHeight="1" x14ac:dyDescent="0.25">
      <c r="A110" s="3">
        <v>3</v>
      </c>
      <c r="B110" s="4" t="s">
        <v>81</v>
      </c>
      <c r="C110" s="4" t="s">
        <v>410</v>
      </c>
      <c r="D110" s="4" t="s">
        <v>398</v>
      </c>
      <c r="E110" s="4" t="s">
        <v>411</v>
      </c>
      <c r="F110" s="6" t="s">
        <v>206</v>
      </c>
      <c r="G110" s="6">
        <v>849.1</v>
      </c>
      <c r="H110" s="16" t="s">
        <v>58</v>
      </c>
      <c r="I110" s="4" t="s">
        <v>412</v>
      </c>
      <c r="J110" s="4" t="s">
        <v>370</v>
      </c>
      <c r="K110" s="4" t="s">
        <v>413</v>
      </c>
      <c r="L110" s="4" t="s">
        <v>404</v>
      </c>
      <c r="M110" s="16" t="s">
        <v>69</v>
      </c>
      <c r="N110" s="6">
        <v>21.23</v>
      </c>
    </row>
    <row r="111" spans="1:14" ht="234.75" customHeight="1" x14ac:dyDescent="0.25">
      <c r="A111" s="3">
        <v>4</v>
      </c>
      <c r="B111" s="4" t="s">
        <v>81</v>
      </c>
      <c r="C111" s="4" t="s">
        <v>410</v>
      </c>
      <c r="D111" s="4" t="s">
        <v>398</v>
      </c>
      <c r="E111" s="4" t="s">
        <v>414</v>
      </c>
      <c r="F111" s="6" t="s">
        <v>206</v>
      </c>
      <c r="G111" s="6">
        <v>1083.54</v>
      </c>
      <c r="H111" s="16" t="s">
        <v>58</v>
      </c>
      <c r="I111" s="4" t="s">
        <v>415</v>
      </c>
      <c r="J111" s="4" t="s">
        <v>416</v>
      </c>
      <c r="K111" s="4" t="s">
        <v>417</v>
      </c>
      <c r="L111" s="4" t="s">
        <v>404</v>
      </c>
      <c r="M111" s="16" t="s">
        <v>69</v>
      </c>
      <c r="N111" s="6">
        <v>27.09</v>
      </c>
    </row>
    <row r="112" spans="1:14" ht="144.75" customHeight="1" x14ac:dyDescent="0.25">
      <c r="A112" s="3">
        <v>5</v>
      </c>
      <c r="B112" s="4" t="s">
        <v>81</v>
      </c>
      <c r="C112" s="4" t="s">
        <v>410</v>
      </c>
      <c r="D112" s="4" t="s">
        <v>398</v>
      </c>
      <c r="E112" s="4" t="s">
        <v>411</v>
      </c>
      <c r="F112" s="6" t="s">
        <v>400</v>
      </c>
      <c r="G112" s="6">
        <v>424.56</v>
      </c>
      <c r="H112" s="16" t="s">
        <v>58</v>
      </c>
      <c r="I112" s="4" t="s">
        <v>412</v>
      </c>
      <c r="J112" s="4" t="s">
        <v>370</v>
      </c>
      <c r="K112" s="4" t="s">
        <v>418</v>
      </c>
      <c r="L112" s="4" t="s">
        <v>404</v>
      </c>
      <c r="M112" s="16" t="s">
        <v>69</v>
      </c>
      <c r="N112" s="6">
        <v>21.23</v>
      </c>
    </row>
    <row r="113" spans="1:14" ht="99.75" customHeight="1" x14ac:dyDescent="0.25">
      <c r="A113" s="3">
        <v>6</v>
      </c>
      <c r="B113" s="4" t="s">
        <v>81</v>
      </c>
      <c r="C113" s="4" t="s">
        <v>419</v>
      </c>
      <c r="D113" s="4" t="s">
        <v>398</v>
      </c>
      <c r="E113" s="4" t="s">
        <v>420</v>
      </c>
      <c r="F113" s="6" t="s">
        <v>400</v>
      </c>
      <c r="G113" s="6">
        <v>605.74</v>
      </c>
      <c r="H113" s="16" t="s">
        <v>58</v>
      </c>
      <c r="I113" s="4" t="s">
        <v>421</v>
      </c>
      <c r="J113" s="4" t="s">
        <v>422</v>
      </c>
      <c r="K113" s="4" t="s">
        <v>423</v>
      </c>
      <c r="L113" s="4" t="s">
        <v>404</v>
      </c>
      <c r="M113" s="16" t="s">
        <v>69</v>
      </c>
      <c r="N113" s="6">
        <v>30.29</v>
      </c>
    </row>
    <row r="114" spans="1:14" ht="111.75" customHeight="1" x14ac:dyDescent="0.25">
      <c r="A114" s="3">
        <v>7</v>
      </c>
      <c r="B114" s="4" t="s">
        <v>81</v>
      </c>
      <c r="C114" s="4" t="s">
        <v>424</v>
      </c>
      <c r="D114" s="4" t="s">
        <v>398</v>
      </c>
      <c r="E114" s="4" t="s">
        <v>425</v>
      </c>
      <c r="F114" s="6" t="s">
        <v>400</v>
      </c>
      <c r="G114" s="6">
        <v>764.8</v>
      </c>
      <c r="H114" s="16" t="s">
        <v>58</v>
      </c>
      <c r="I114" s="4" t="s">
        <v>426</v>
      </c>
      <c r="J114" s="4" t="s">
        <v>427</v>
      </c>
      <c r="K114" s="4" t="s">
        <v>428</v>
      </c>
      <c r="L114" s="4"/>
      <c r="M114" s="16" t="s">
        <v>69</v>
      </c>
      <c r="N114" s="6">
        <v>38.24</v>
      </c>
    </row>
    <row r="115" spans="1:14" ht="144.75" customHeight="1" x14ac:dyDescent="0.25">
      <c r="A115" s="3">
        <v>8</v>
      </c>
      <c r="B115" s="4" t="s">
        <v>81</v>
      </c>
      <c r="C115" s="4" t="s">
        <v>410</v>
      </c>
      <c r="D115" s="4" t="s">
        <v>398</v>
      </c>
      <c r="E115" s="4" t="s">
        <v>429</v>
      </c>
      <c r="F115" s="6" t="s">
        <v>400</v>
      </c>
      <c r="G115" s="6">
        <v>502.64</v>
      </c>
      <c r="H115" s="16" t="s">
        <v>58</v>
      </c>
      <c r="I115" s="4" t="s">
        <v>430</v>
      </c>
      <c r="J115" s="4" t="s">
        <v>431</v>
      </c>
      <c r="K115" s="4" t="s">
        <v>432</v>
      </c>
      <c r="L115" s="4" t="s">
        <v>404</v>
      </c>
      <c r="M115" s="16" t="s">
        <v>69</v>
      </c>
      <c r="N115" s="6">
        <v>25.13</v>
      </c>
    </row>
    <row r="116" spans="1:14" ht="134.25" customHeight="1" x14ac:dyDescent="0.25">
      <c r="A116" s="3">
        <v>9</v>
      </c>
      <c r="B116" s="4" t="s">
        <v>81</v>
      </c>
      <c r="C116" s="4" t="s">
        <v>410</v>
      </c>
      <c r="D116" s="4" t="s">
        <v>398</v>
      </c>
      <c r="E116" s="4" t="s">
        <v>433</v>
      </c>
      <c r="F116" s="6" t="s">
        <v>400</v>
      </c>
      <c r="G116" s="6">
        <v>678.24</v>
      </c>
      <c r="H116" s="16" t="s">
        <v>58</v>
      </c>
      <c r="I116" s="4" t="s">
        <v>415</v>
      </c>
      <c r="J116" s="4" t="s">
        <v>427</v>
      </c>
      <c r="K116" s="4" t="s">
        <v>434</v>
      </c>
      <c r="L116" s="4"/>
      <c r="M116" s="16" t="s">
        <v>69</v>
      </c>
      <c r="N116" s="6">
        <v>33.909999999999997</v>
      </c>
    </row>
    <row r="117" spans="1:14" ht="111.75" customHeight="1" x14ac:dyDescent="0.25">
      <c r="A117" s="3">
        <v>10</v>
      </c>
      <c r="B117" s="4" t="s">
        <v>81</v>
      </c>
      <c r="C117" s="4" t="s">
        <v>435</v>
      </c>
      <c r="D117" s="4" t="s">
        <v>398</v>
      </c>
      <c r="E117" s="4" t="s">
        <v>436</v>
      </c>
      <c r="F117" s="6" t="s">
        <v>400</v>
      </c>
      <c r="G117" s="6">
        <v>538.09</v>
      </c>
      <c r="H117" s="16" t="s">
        <v>58</v>
      </c>
      <c r="I117" s="4" t="s">
        <v>437</v>
      </c>
      <c r="J117" s="4" t="s">
        <v>438</v>
      </c>
      <c r="K117" s="4" t="s">
        <v>439</v>
      </c>
      <c r="L117" s="4" t="s">
        <v>404</v>
      </c>
      <c r="M117" s="16" t="s">
        <v>69</v>
      </c>
      <c r="N117" s="6">
        <v>26.9</v>
      </c>
    </row>
    <row r="118" spans="1:14" ht="178.5" customHeight="1" x14ac:dyDescent="0.25">
      <c r="A118" s="3">
        <v>11</v>
      </c>
      <c r="B118" s="4" t="s">
        <v>81</v>
      </c>
      <c r="C118" s="4" t="s">
        <v>440</v>
      </c>
      <c r="D118" s="4" t="s">
        <v>398</v>
      </c>
      <c r="E118" s="4" t="s">
        <v>441</v>
      </c>
      <c r="F118" s="6" t="s">
        <v>400</v>
      </c>
      <c r="G118" s="6">
        <v>628.98</v>
      </c>
      <c r="H118" s="16" t="s">
        <v>58</v>
      </c>
      <c r="I118" s="4" t="s">
        <v>442</v>
      </c>
      <c r="J118" s="4" t="s">
        <v>443</v>
      </c>
      <c r="K118" s="4" t="s">
        <v>444</v>
      </c>
      <c r="L118" s="4" t="s">
        <v>404</v>
      </c>
      <c r="M118" s="16" t="s">
        <v>69</v>
      </c>
      <c r="N118" s="6">
        <v>31.45</v>
      </c>
    </row>
    <row r="119" spans="1:14" ht="178.5" customHeight="1" x14ac:dyDescent="0.25">
      <c r="A119" s="3">
        <v>12</v>
      </c>
      <c r="B119" s="4" t="s">
        <v>81</v>
      </c>
      <c r="C119" s="4" t="s">
        <v>440</v>
      </c>
      <c r="D119" s="4" t="s">
        <v>398</v>
      </c>
      <c r="E119" s="4" t="s">
        <v>441</v>
      </c>
      <c r="F119" s="6" t="s">
        <v>206</v>
      </c>
      <c r="G119" s="6">
        <v>1093.1099999999999</v>
      </c>
      <c r="H119" s="16" t="s">
        <v>58</v>
      </c>
      <c r="I119" s="4" t="s">
        <v>442</v>
      </c>
      <c r="J119" s="4" t="s">
        <v>443</v>
      </c>
      <c r="K119" s="4" t="s">
        <v>445</v>
      </c>
      <c r="L119" s="4" t="s">
        <v>404</v>
      </c>
      <c r="M119" s="16" t="s">
        <v>69</v>
      </c>
      <c r="N119" s="6">
        <v>27.33</v>
      </c>
    </row>
    <row r="120" spans="1:14" ht="201" customHeight="1" x14ac:dyDescent="0.25">
      <c r="A120" s="3">
        <v>13</v>
      </c>
      <c r="B120" s="4" t="s">
        <v>81</v>
      </c>
      <c r="C120" s="4" t="s">
        <v>446</v>
      </c>
      <c r="D120" s="4" t="s">
        <v>398</v>
      </c>
      <c r="E120" s="4" t="s">
        <v>447</v>
      </c>
      <c r="F120" s="6" t="s">
        <v>400</v>
      </c>
      <c r="G120" s="6">
        <v>638</v>
      </c>
      <c r="H120" s="16" t="s">
        <v>58</v>
      </c>
      <c r="I120" s="4" t="s">
        <v>448</v>
      </c>
      <c r="J120" s="4" t="s">
        <v>449</v>
      </c>
      <c r="K120" s="4" t="s">
        <v>450</v>
      </c>
      <c r="L120" s="4" t="s">
        <v>404</v>
      </c>
      <c r="M120" s="16" t="s">
        <v>69</v>
      </c>
      <c r="N120" s="6">
        <v>31.9</v>
      </c>
    </row>
    <row r="121" spans="1:14" ht="18" customHeight="1" x14ac:dyDescent="0.25">
      <c r="A121" s="45" t="s">
        <v>200</v>
      </c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17">
        <f>ROUND(MAX(N108:N120),2)</f>
        <v>38.24</v>
      </c>
    </row>
    <row r="122" spans="1:14" ht="18" customHeight="1" x14ac:dyDescent="0.25">
      <c r="A122" s="45" t="s">
        <v>201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17">
        <f>ROUND(MIN(N108:N120),2)</f>
        <v>21.23</v>
      </c>
    </row>
    <row r="123" spans="1:14" ht="18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</row>
    <row r="124" spans="1:14" ht="18" customHeight="1" x14ac:dyDescent="0.25">
      <c r="A124" s="48" t="s">
        <v>161</v>
      </c>
      <c r="B124" s="48"/>
      <c r="C124" s="49" t="s">
        <v>451</v>
      </c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</row>
    <row r="125" spans="1:14" ht="2.25" customHeight="1" x14ac:dyDescent="0.25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</row>
    <row r="126" spans="1:14" ht="63" customHeight="1" x14ac:dyDescent="0.25">
      <c r="A126" s="8" t="s">
        <v>22</v>
      </c>
      <c r="B126" s="8" t="s">
        <v>163</v>
      </c>
      <c r="C126" s="8" t="s">
        <v>164</v>
      </c>
      <c r="D126" s="9" t="s">
        <v>165</v>
      </c>
      <c r="E126" s="8" t="s">
        <v>166</v>
      </c>
      <c r="F126" s="8" t="s">
        <v>167</v>
      </c>
      <c r="G126" s="8" t="s">
        <v>168</v>
      </c>
      <c r="H126" s="8" t="s">
        <v>169</v>
      </c>
      <c r="I126" s="8" t="s">
        <v>170</v>
      </c>
      <c r="J126" s="8" t="s">
        <v>171</v>
      </c>
      <c r="K126" s="8" t="s">
        <v>172</v>
      </c>
      <c r="L126" s="8" t="s">
        <v>173</v>
      </c>
      <c r="M126" s="8" t="s">
        <v>174</v>
      </c>
      <c r="N126" s="8" t="s">
        <v>175</v>
      </c>
    </row>
    <row r="127" spans="1:14" ht="13.5" customHeight="1" x14ac:dyDescent="0.25">
      <c r="A127" s="9">
        <v>1</v>
      </c>
      <c r="B127" s="9">
        <v>2</v>
      </c>
      <c r="C127" s="9">
        <v>3</v>
      </c>
      <c r="D127" s="9">
        <v>4</v>
      </c>
      <c r="E127" s="9">
        <v>5</v>
      </c>
      <c r="F127" s="9">
        <v>6</v>
      </c>
      <c r="G127" s="9">
        <v>7</v>
      </c>
      <c r="H127" s="9">
        <v>8</v>
      </c>
      <c r="I127" s="9">
        <v>9</v>
      </c>
      <c r="J127" s="9">
        <v>10</v>
      </c>
      <c r="K127" s="9">
        <v>11</v>
      </c>
      <c r="L127" s="9">
        <v>12</v>
      </c>
      <c r="M127" s="9">
        <v>13</v>
      </c>
      <c r="N127" s="9">
        <v>14</v>
      </c>
    </row>
    <row r="128" spans="1:14" ht="134.25" customHeight="1" x14ac:dyDescent="0.25">
      <c r="A128" s="3">
        <v>1</v>
      </c>
      <c r="B128" s="4" t="s">
        <v>86</v>
      </c>
      <c r="C128" s="4" t="s">
        <v>452</v>
      </c>
      <c r="D128" s="4" t="s">
        <v>453</v>
      </c>
      <c r="E128" s="4" t="s">
        <v>454</v>
      </c>
      <c r="F128" s="6" t="s">
        <v>217</v>
      </c>
      <c r="G128" s="6">
        <v>138.53</v>
      </c>
      <c r="H128" s="16" t="s">
        <v>58</v>
      </c>
      <c r="I128" s="4" t="s">
        <v>455</v>
      </c>
      <c r="J128" s="4" t="s">
        <v>456</v>
      </c>
      <c r="K128" s="4" t="s">
        <v>457</v>
      </c>
      <c r="L128" s="4" t="s">
        <v>458</v>
      </c>
      <c r="M128" s="16" t="s">
        <v>62</v>
      </c>
      <c r="N128" s="6">
        <v>4.62</v>
      </c>
    </row>
    <row r="129" spans="1:14" ht="133.5" customHeight="1" x14ac:dyDescent="0.25">
      <c r="A129" s="3">
        <v>2</v>
      </c>
      <c r="B129" s="4" t="s">
        <v>86</v>
      </c>
      <c r="C129" s="4" t="s">
        <v>452</v>
      </c>
      <c r="D129" s="4" t="s">
        <v>453</v>
      </c>
      <c r="E129" s="4" t="s">
        <v>454</v>
      </c>
      <c r="F129" s="6" t="s">
        <v>109</v>
      </c>
      <c r="G129" s="6">
        <v>461.77</v>
      </c>
      <c r="H129" s="16" t="s">
        <v>58</v>
      </c>
      <c r="I129" s="4" t="s">
        <v>455</v>
      </c>
      <c r="J129" s="4" t="s">
        <v>456</v>
      </c>
      <c r="K129" s="4" t="s">
        <v>459</v>
      </c>
      <c r="L129" s="4" t="s">
        <v>458</v>
      </c>
      <c r="M129" s="16" t="s">
        <v>62</v>
      </c>
      <c r="N129" s="6">
        <v>4.62</v>
      </c>
    </row>
    <row r="130" spans="1:14" ht="257.25" customHeight="1" x14ac:dyDescent="0.25">
      <c r="A130" s="3">
        <v>3</v>
      </c>
      <c r="B130" s="4" t="s">
        <v>86</v>
      </c>
      <c r="C130" s="4" t="s">
        <v>452</v>
      </c>
      <c r="D130" s="4" t="s">
        <v>453</v>
      </c>
      <c r="E130" s="4" t="s">
        <v>460</v>
      </c>
      <c r="F130" s="6" t="s">
        <v>228</v>
      </c>
      <c r="G130" s="6">
        <v>442.2</v>
      </c>
      <c r="H130" s="16" t="s">
        <v>58</v>
      </c>
      <c r="I130" s="4" t="s">
        <v>461</v>
      </c>
      <c r="J130" s="4" t="s">
        <v>462</v>
      </c>
      <c r="K130" s="4" t="s">
        <v>463</v>
      </c>
      <c r="L130" s="4" t="s">
        <v>458</v>
      </c>
      <c r="M130" s="16" t="s">
        <v>62</v>
      </c>
      <c r="N130" s="6">
        <v>7.37</v>
      </c>
    </row>
    <row r="131" spans="1:14" ht="257.25" customHeight="1" x14ac:dyDescent="0.25">
      <c r="A131" s="3">
        <v>4</v>
      </c>
      <c r="B131" s="4" t="s">
        <v>86</v>
      </c>
      <c r="C131" s="4" t="s">
        <v>452</v>
      </c>
      <c r="D131" s="4" t="s">
        <v>453</v>
      </c>
      <c r="E131" s="4" t="s">
        <v>460</v>
      </c>
      <c r="F131" s="6" t="s">
        <v>179</v>
      </c>
      <c r="G131" s="6">
        <v>368.5</v>
      </c>
      <c r="H131" s="16" t="s">
        <v>58</v>
      </c>
      <c r="I131" s="4" t="s">
        <v>461</v>
      </c>
      <c r="J131" s="4" t="s">
        <v>462</v>
      </c>
      <c r="K131" s="4" t="s">
        <v>464</v>
      </c>
      <c r="L131" s="4" t="s">
        <v>458</v>
      </c>
      <c r="M131" s="16" t="s">
        <v>62</v>
      </c>
      <c r="N131" s="6">
        <v>7.37</v>
      </c>
    </row>
    <row r="132" spans="1:14" ht="257.25" customHeight="1" x14ac:dyDescent="0.25">
      <c r="A132" s="3">
        <v>5</v>
      </c>
      <c r="B132" s="4" t="s">
        <v>86</v>
      </c>
      <c r="C132" s="4" t="s">
        <v>452</v>
      </c>
      <c r="D132" s="4" t="s">
        <v>453</v>
      </c>
      <c r="E132" s="4" t="s">
        <v>460</v>
      </c>
      <c r="F132" s="6" t="s">
        <v>287</v>
      </c>
      <c r="G132" s="6">
        <v>294.8</v>
      </c>
      <c r="H132" s="16" t="s">
        <v>58</v>
      </c>
      <c r="I132" s="4" t="s">
        <v>461</v>
      </c>
      <c r="J132" s="4" t="s">
        <v>462</v>
      </c>
      <c r="K132" s="4" t="s">
        <v>465</v>
      </c>
      <c r="L132" s="4" t="s">
        <v>458</v>
      </c>
      <c r="M132" s="16" t="s">
        <v>62</v>
      </c>
      <c r="N132" s="6">
        <v>7.37</v>
      </c>
    </row>
    <row r="133" spans="1:14" ht="257.25" customHeight="1" x14ac:dyDescent="0.25">
      <c r="A133" s="3">
        <v>6</v>
      </c>
      <c r="B133" s="4" t="s">
        <v>86</v>
      </c>
      <c r="C133" s="4" t="s">
        <v>452</v>
      </c>
      <c r="D133" s="4" t="s">
        <v>453</v>
      </c>
      <c r="E133" s="4" t="s">
        <v>460</v>
      </c>
      <c r="F133" s="6" t="s">
        <v>217</v>
      </c>
      <c r="G133" s="6">
        <v>221.1</v>
      </c>
      <c r="H133" s="16" t="s">
        <v>58</v>
      </c>
      <c r="I133" s="4" t="s">
        <v>461</v>
      </c>
      <c r="J133" s="4" t="s">
        <v>462</v>
      </c>
      <c r="K133" s="4" t="s">
        <v>466</v>
      </c>
      <c r="L133" s="4" t="s">
        <v>458</v>
      </c>
      <c r="M133" s="16" t="s">
        <v>62</v>
      </c>
      <c r="N133" s="6">
        <v>7.37</v>
      </c>
    </row>
    <row r="134" spans="1:14" ht="256.5" customHeight="1" x14ac:dyDescent="0.25">
      <c r="A134" s="3">
        <v>7</v>
      </c>
      <c r="B134" s="4" t="s">
        <v>86</v>
      </c>
      <c r="C134" s="4" t="s">
        <v>452</v>
      </c>
      <c r="D134" s="4" t="s">
        <v>453</v>
      </c>
      <c r="E134" s="4" t="s">
        <v>460</v>
      </c>
      <c r="F134" s="6" t="s">
        <v>104</v>
      </c>
      <c r="G134" s="6">
        <v>147.4</v>
      </c>
      <c r="H134" s="16" t="s">
        <v>58</v>
      </c>
      <c r="I134" s="4" t="s">
        <v>461</v>
      </c>
      <c r="J134" s="4" t="s">
        <v>462</v>
      </c>
      <c r="K134" s="4" t="s">
        <v>467</v>
      </c>
      <c r="L134" s="4" t="s">
        <v>458</v>
      </c>
      <c r="M134" s="16" t="s">
        <v>62</v>
      </c>
      <c r="N134" s="6">
        <v>7.37</v>
      </c>
    </row>
    <row r="135" spans="1:14" ht="257.25" customHeight="1" x14ac:dyDescent="0.25">
      <c r="A135" s="3">
        <v>8</v>
      </c>
      <c r="B135" s="4" t="s">
        <v>86</v>
      </c>
      <c r="C135" s="4" t="s">
        <v>452</v>
      </c>
      <c r="D135" s="4" t="s">
        <v>453</v>
      </c>
      <c r="E135" s="4" t="s">
        <v>460</v>
      </c>
      <c r="F135" s="6" t="s">
        <v>109</v>
      </c>
      <c r="G135" s="6">
        <v>737</v>
      </c>
      <c r="H135" s="16" t="s">
        <v>58</v>
      </c>
      <c r="I135" s="4" t="s">
        <v>461</v>
      </c>
      <c r="J135" s="4" t="s">
        <v>462</v>
      </c>
      <c r="K135" s="4" t="s">
        <v>468</v>
      </c>
      <c r="L135" s="4" t="s">
        <v>458</v>
      </c>
      <c r="M135" s="16" t="s">
        <v>62</v>
      </c>
      <c r="N135" s="6">
        <v>7.37</v>
      </c>
    </row>
    <row r="136" spans="1:14" ht="257.25" customHeight="1" x14ac:dyDescent="0.25">
      <c r="A136" s="3">
        <v>9</v>
      </c>
      <c r="B136" s="4" t="s">
        <v>86</v>
      </c>
      <c r="C136" s="4" t="s">
        <v>452</v>
      </c>
      <c r="D136" s="4" t="s">
        <v>453</v>
      </c>
      <c r="E136" s="4" t="s">
        <v>460</v>
      </c>
      <c r="F136" s="6" t="s">
        <v>206</v>
      </c>
      <c r="G136" s="6">
        <v>73.7</v>
      </c>
      <c r="H136" s="16" t="s">
        <v>58</v>
      </c>
      <c r="I136" s="4" t="s">
        <v>461</v>
      </c>
      <c r="J136" s="4" t="s">
        <v>462</v>
      </c>
      <c r="K136" s="4" t="s">
        <v>469</v>
      </c>
      <c r="L136" s="4" t="s">
        <v>458</v>
      </c>
      <c r="M136" s="16" t="s">
        <v>62</v>
      </c>
      <c r="N136" s="6">
        <v>7.37</v>
      </c>
    </row>
    <row r="137" spans="1:14" ht="156" customHeight="1" x14ac:dyDescent="0.25">
      <c r="A137" s="3">
        <v>10</v>
      </c>
      <c r="B137" s="4" t="s">
        <v>86</v>
      </c>
      <c r="C137" s="4" t="s">
        <v>470</v>
      </c>
      <c r="D137" s="4" t="s">
        <v>453</v>
      </c>
      <c r="E137" s="4" t="s">
        <v>471</v>
      </c>
      <c r="F137" s="6" t="s">
        <v>179</v>
      </c>
      <c r="G137" s="6">
        <v>266.41000000000003</v>
      </c>
      <c r="H137" s="16" t="s">
        <v>58</v>
      </c>
      <c r="I137" s="4" t="s">
        <v>472</v>
      </c>
      <c r="J137" s="4" t="s">
        <v>473</v>
      </c>
      <c r="K137" s="4" t="s">
        <v>474</v>
      </c>
      <c r="L137" s="4" t="s">
        <v>458</v>
      </c>
      <c r="M137" s="16" t="s">
        <v>62</v>
      </c>
      <c r="N137" s="6">
        <v>5.33</v>
      </c>
    </row>
    <row r="138" spans="1:14" ht="156.75" customHeight="1" x14ac:dyDescent="0.25">
      <c r="A138" s="3">
        <v>11</v>
      </c>
      <c r="B138" s="4" t="s">
        <v>86</v>
      </c>
      <c r="C138" s="4" t="s">
        <v>470</v>
      </c>
      <c r="D138" s="4" t="s">
        <v>453</v>
      </c>
      <c r="E138" s="4" t="s">
        <v>471</v>
      </c>
      <c r="F138" s="6" t="s">
        <v>475</v>
      </c>
      <c r="G138" s="6">
        <v>1065.67</v>
      </c>
      <c r="H138" s="16" t="s">
        <v>58</v>
      </c>
      <c r="I138" s="4" t="s">
        <v>472</v>
      </c>
      <c r="J138" s="4" t="s">
        <v>473</v>
      </c>
      <c r="K138" s="4" t="s">
        <v>476</v>
      </c>
      <c r="L138" s="4" t="s">
        <v>458</v>
      </c>
      <c r="M138" s="16" t="s">
        <v>62</v>
      </c>
      <c r="N138" s="6">
        <v>5.33</v>
      </c>
    </row>
    <row r="139" spans="1:14" ht="156" customHeight="1" x14ac:dyDescent="0.25">
      <c r="A139" s="3">
        <v>12</v>
      </c>
      <c r="B139" s="4" t="s">
        <v>86</v>
      </c>
      <c r="C139" s="4" t="s">
        <v>470</v>
      </c>
      <c r="D139" s="4" t="s">
        <v>453</v>
      </c>
      <c r="E139" s="4" t="s">
        <v>471</v>
      </c>
      <c r="F139" s="6" t="s">
        <v>109</v>
      </c>
      <c r="G139" s="6">
        <v>532.83000000000004</v>
      </c>
      <c r="H139" s="16" t="s">
        <v>58</v>
      </c>
      <c r="I139" s="4" t="s">
        <v>472</v>
      </c>
      <c r="J139" s="4" t="s">
        <v>473</v>
      </c>
      <c r="K139" s="4" t="s">
        <v>477</v>
      </c>
      <c r="L139" s="4" t="s">
        <v>458</v>
      </c>
      <c r="M139" s="16" t="s">
        <v>62</v>
      </c>
      <c r="N139" s="6">
        <v>5.33</v>
      </c>
    </row>
    <row r="140" spans="1:14" ht="18" customHeight="1" x14ac:dyDescent="0.25">
      <c r="A140" s="45" t="s">
        <v>200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17">
        <f>ROUND(MAX(N128:N139),2)</f>
        <v>7.37</v>
      </c>
    </row>
    <row r="141" spans="1:14" ht="18" customHeight="1" x14ac:dyDescent="0.25">
      <c r="A141" s="45" t="s">
        <v>201</v>
      </c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17">
        <f>ROUND(MIN(N128:N139),2)</f>
        <v>4.62</v>
      </c>
    </row>
    <row r="142" spans="1:14" ht="18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</row>
    <row r="143" spans="1:14" ht="18" customHeight="1" x14ac:dyDescent="0.25">
      <c r="A143" s="48" t="s">
        <v>161</v>
      </c>
      <c r="B143" s="48"/>
      <c r="C143" s="49" t="s">
        <v>478</v>
      </c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1:14" ht="2.25" customHeight="1" x14ac:dyDescent="0.25"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</row>
    <row r="145" spans="1:14" ht="63" customHeight="1" x14ac:dyDescent="0.25">
      <c r="A145" s="8" t="s">
        <v>22</v>
      </c>
      <c r="B145" s="8" t="s">
        <v>163</v>
      </c>
      <c r="C145" s="8" t="s">
        <v>164</v>
      </c>
      <c r="D145" s="9" t="s">
        <v>165</v>
      </c>
      <c r="E145" s="8" t="s">
        <v>166</v>
      </c>
      <c r="F145" s="8" t="s">
        <v>167</v>
      </c>
      <c r="G145" s="8" t="s">
        <v>168</v>
      </c>
      <c r="H145" s="8" t="s">
        <v>169</v>
      </c>
      <c r="I145" s="8" t="s">
        <v>170</v>
      </c>
      <c r="J145" s="8" t="s">
        <v>171</v>
      </c>
      <c r="K145" s="8" t="s">
        <v>172</v>
      </c>
      <c r="L145" s="8" t="s">
        <v>173</v>
      </c>
      <c r="M145" s="8" t="s">
        <v>174</v>
      </c>
      <c r="N145" s="8" t="s">
        <v>175</v>
      </c>
    </row>
    <row r="146" spans="1:14" ht="13.5" customHeight="1" x14ac:dyDescent="0.25">
      <c r="A146" s="9">
        <v>1</v>
      </c>
      <c r="B146" s="9">
        <v>2</v>
      </c>
      <c r="C146" s="9">
        <v>3</v>
      </c>
      <c r="D146" s="9">
        <v>4</v>
      </c>
      <c r="E146" s="9">
        <v>5</v>
      </c>
      <c r="F146" s="9">
        <v>6</v>
      </c>
      <c r="G146" s="9">
        <v>7</v>
      </c>
      <c r="H146" s="9">
        <v>8</v>
      </c>
      <c r="I146" s="9">
        <v>9</v>
      </c>
      <c r="J146" s="9">
        <v>10</v>
      </c>
      <c r="K146" s="9">
        <v>11</v>
      </c>
      <c r="L146" s="9">
        <v>12</v>
      </c>
      <c r="M146" s="9">
        <v>13</v>
      </c>
      <c r="N146" s="9">
        <v>14</v>
      </c>
    </row>
    <row r="147" spans="1:14" ht="55.5" customHeight="1" x14ac:dyDescent="0.25">
      <c r="A147" s="3">
        <v>1</v>
      </c>
      <c r="B147" s="4" t="s">
        <v>86</v>
      </c>
      <c r="C147" s="4" t="s">
        <v>479</v>
      </c>
      <c r="D147" s="4" t="s">
        <v>480</v>
      </c>
      <c r="E147" s="4" t="s">
        <v>481</v>
      </c>
      <c r="F147" s="6" t="s">
        <v>179</v>
      </c>
      <c r="G147" s="6">
        <v>420.85</v>
      </c>
      <c r="H147" s="16" t="s">
        <v>58</v>
      </c>
      <c r="I147" s="4" t="s">
        <v>482</v>
      </c>
      <c r="J147" s="4" t="s">
        <v>483</v>
      </c>
      <c r="K147" s="4" t="s">
        <v>484</v>
      </c>
      <c r="L147" s="4"/>
      <c r="M147" s="16" t="s">
        <v>62</v>
      </c>
      <c r="N147" s="6">
        <v>8.42</v>
      </c>
    </row>
    <row r="148" spans="1:14" ht="78" customHeight="1" x14ac:dyDescent="0.25">
      <c r="A148" s="3">
        <v>2</v>
      </c>
      <c r="B148" s="4" t="s">
        <v>86</v>
      </c>
      <c r="C148" s="4" t="s">
        <v>485</v>
      </c>
      <c r="D148" s="4" t="s">
        <v>480</v>
      </c>
      <c r="E148" s="4" t="s">
        <v>486</v>
      </c>
      <c r="F148" s="6" t="s">
        <v>217</v>
      </c>
      <c r="G148" s="6">
        <v>189.6</v>
      </c>
      <c r="H148" s="16" t="s">
        <v>58</v>
      </c>
      <c r="I148" s="4" t="s">
        <v>487</v>
      </c>
      <c r="J148" s="4" t="s">
        <v>488</v>
      </c>
      <c r="K148" s="4" t="s">
        <v>489</v>
      </c>
      <c r="L148" s="4" t="s">
        <v>458</v>
      </c>
      <c r="M148" s="16" t="s">
        <v>62</v>
      </c>
      <c r="N148" s="6">
        <v>6.32</v>
      </c>
    </row>
    <row r="149" spans="1:14" ht="18" customHeight="1" x14ac:dyDescent="0.25">
      <c r="A149" s="45" t="s">
        <v>200</v>
      </c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17">
        <f>ROUND(MAX(N147:N148),2)</f>
        <v>8.42</v>
      </c>
    </row>
    <row r="150" spans="1:14" ht="18" customHeight="1" x14ac:dyDescent="0.25">
      <c r="A150" s="45" t="s">
        <v>201</v>
      </c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17">
        <f>ROUND(MIN(N147:N148),2)</f>
        <v>6.32</v>
      </c>
    </row>
    <row r="151" spans="1:14" ht="18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</row>
    <row r="152" spans="1:14" ht="18" customHeight="1" x14ac:dyDescent="0.25">
      <c r="A152" s="48" t="s">
        <v>161</v>
      </c>
      <c r="B152" s="48"/>
      <c r="C152" s="49" t="s">
        <v>490</v>
      </c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</row>
    <row r="153" spans="1:14" ht="2.25" customHeight="1" x14ac:dyDescent="0.25"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 spans="1:14" ht="63" customHeight="1" x14ac:dyDescent="0.25">
      <c r="A154" s="8" t="s">
        <v>22</v>
      </c>
      <c r="B154" s="8" t="s">
        <v>163</v>
      </c>
      <c r="C154" s="8" t="s">
        <v>164</v>
      </c>
      <c r="D154" s="9" t="s">
        <v>165</v>
      </c>
      <c r="E154" s="8" t="s">
        <v>166</v>
      </c>
      <c r="F154" s="8" t="s">
        <v>167</v>
      </c>
      <c r="G154" s="8" t="s">
        <v>168</v>
      </c>
      <c r="H154" s="8" t="s">
        <v>169</v>
      </c>
      <c r="I154" s="8" t="s">
        <v>170</v>
      </c>
      <c r="J154" s="8" t="s">
        <v>171</v>
      </c>
      <c r="K154" s="8" t="s">
        <v>172</v>
      </c>
      <c r="L154" s="8" t="s">
        <v>173</v>
      </c>
      <c r="M154" s="8" t="s">
        <v>174</v>
      </c>
      <c r="N154" s="8" t="s">
        <v>175</v>
      </c>
    </row>
    <row r="155" spans="1:14" ht="13.5" customHeight="1" x14ac:dyDescent="0.25">
      <c r="A155" s="9">
        <v>1</v>
      </c>
      <c r="B155" s="9">
        <v>2</v>
      </c>
      <c r="C155" s="9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</row>
    <row r="156" spans="1:14" ht="66.75" customHeight="1" x14ac:dyDescent="0.25">
      <c r="A156" s="3">
        <v>1</v>
      </c>
      <c r="B156" s="4" t="s">
        <v>95</v>
      </c>
      <c r="C156" s="4" t="s">
        <v>491</v>
      </c>
      <c r="D156" s="4" t="s">
        <v>492</v>
      </c>
      <c r="E156" s="4" t="s">
        <v>493</v>
      </c>
      <c r="F156" s="6" t="s">
        <v>400</v>
      </c>
      <c r="G156" s="6">
        <v>80.569999999999993</v>
      </c>
      <c r="H156" s="16" t="s">
        <v>58</v>
      </c>
      <c r="I156" s="4" t="s">
        <v>494</v>
      </c>
      <c r="J156" s="4" t="s">
        <v>495</v>
      </c>
      <c r="K156" s="4" t="s">
        <v>496</v>
      </c>
      <c r="L156" s="4" t="s">
        <v>497</v>
      </c>
      <c r="M156" s="16" t="s">
        <v>69</v>
      </c>
      <c r="N156" s="6">
        <v>16.11</v>
      </c>
    </row>
    <row r="157" spans="1:14" ht="99.75" customHeight="1" x14ac:dyDescent="0.25">
      <c r="A157" s="3">
        <v>2</v>
      </c>
      <c r="B157" s="4" t="s">
        <v>95</v>
      </c>
      <c r="C157" s="4" t="s">
        <v>498</v>
      </c>
      <c r="D157" s="4" t="s">
        <v>492</v>
      </c>
      <c r="E157" s="4" t="s">
        <v>499</v>
      </c>
      <c r="F157" s="6" t="s">
        <v>104</v>
      </c>
      <c r="G157" s="6">
        <v>310.07</v>
      </c>
      <c r="H157" s="16" t="s">
        <v>58</v>
      </c>
      <c r="I157" s="4" t="s">
        <v>500</v>
      </c>
      <c r="J157" s="4" t="s">
        <v>501</v>
      </c>
      <c r="K157" s="4" t="s">
        <v>502</v>
      </c>
      <c r="L157" s="4"/>
      <c r="M157" s="16" t="s">
        <v>69</v>
      </c>
      <c r="N157" s="6">
        <v>15.5</v>
      </c>
    </row>
    <row r="158" spans="1:14" ht="111.75" customHeight="1" x14ac:dyDescent="0.25">
      <c r="A158" s="3">
        <v>3</v>
      </c>
      <c r="B158" s="4" t="s">
        <v>95</v>
      </c>
      <c r="C158" s="4" t="s">
        <v>503</v>
      </c>
      <c r="D158" s="4" t="s">
        <v>492</v>
      </c>
      <c r="E158" s="4" t="s">
        <v>504</v>
      </c>
      <c r="F158" s="6" t="s">
        <v>206</v>
      </c>
      <c r="G158" s="6">
        <v>38.65</v>
      </c>
      <c r="H158" s="16" t="s">
        <v>58</v>
      </c>
      <c r="I158" s="4" t="s">
        <v>505</v>
      </c>
      <c r="J158" s="4" t="s">
        <v>506</v>
      </c>
      <c r="K158" s="4" t="s">
        <v>507</v>
      </c>
      <c r="L158" s="4" t="s">
        <v>497</v>
      </c>
      <c r="M158" s="16" t="s">
        <v>69</v>
      </c>
      <c r="N158" s="6">
        <v>3.87</v>
      </c>
    </row>
    <row r="159" spans="1:14" ht="201" customHeight="1" x14ac:dyDescent="0.25">
      <c r="A159" s="3">
        <v>4</v>
      </c>
      <c r="B159" s="4" t="s">
        <v>95</v>
      </c>
      <c r="C159" s="4" t="s">
        <v>498</v>
      </c>
      <c r="D159" s="4" t="s">
        <v>492</v>
      </c>
      <c r="E159" s="4" t="s">
        <v>508</v>
      </c>
      <c r="F159" s="6" t="s">
        <v>400</v>
      </c>
      <c r="G159" s="6">
        <v>62.1</v>
      </c>
      <c r="H159" s="16" t="s">
        <v>58</v>
      </c>
      <c r="I159" s="4" t="s">
        <v>509</v>
      </c>
      <c r="J159" s="4" t="s">
        <v>510</v>
      </c>
      <c r="K159" s="4" t="s">
        <v>511</v>
      </c>
      <c r="L159" s="4" t="s">
        <v>497</v>
      </c>
      <c r="M159" s="16" t="s">
        <v>69</v>
      </c>
      <c r="N159" s="6">
        <v>12.42</v>
      </c>
    </row>
    <row r="160" spans="1:14" ht="201" customHeight="1" x14ac:dyDescent="0.25">
      <c r="A160" s="3">
        <v>5</v>
      </c>
      <c r="B160" s="4" t="s">
        <v>95</v>
      </c>
      <c r="C160" s="4" t="s">
        <v>498</v>
      </c>
      <c r="D160" s="4" t="s">
        <v>492</v>
      </c>
      <c r="E160" s="4" t="s">
        <v>508</v>
      </c>
      <c r="F160" s="6" t="s">
        <v>206</v>
      </c>
      <c r="G160" s="6">
        <v>124.2</v>
      </c>
      <c r="H160" s="16" t="s">
        <v>58</v>
      </c>
      <c r="I160" s="4" t="s">
        <v>509</v>
      </c>
      <c r="J160" s="4" t="s">
        <v>510</v>
      </c>
      <c r="K160" s="4" t="s">
        <v>512</v>
      </c>
      <c r="L160" s="4" t="s">
        <v>497</v>
      </c>
      <c r="M160" s="16" t="s">
        <v>69</v>
      </c>
      <c r="N160" s="6">
        <v>12.42</v>
      </c>
    </row>
    <row r="161" spans="1:14" ht="134.25" customHeight="1" x14ac:dyDescent="0.25">
      <c r="A161" s="3">
        <v>6</v>
      </c>
      <c r="B161" s="4" t="s">
        <v>95</v>
      </c>
      <c r="C161" s="4" t="s">
        <v>513</v>
      </c>
      <c r="D161" s="4" t="s">
        <v>492</v>
      </c>
      <c r="E161" s="4" t="s">
        <v>433</v>
      </c>
      <c r="F161" s="6" t="s">
        <v>206</v>
      </c>
      <c r="G161" s="6">
        <v>145.22</v>
      </c>
      <c r="H161" s="16" t="s">
        <v>58</v>
      </c>
      <c r="I161" s="4" t="s">
        <v>514</v>
      </c>
      <c r="J161" s="4" t="s">
        <v>515</v>
      </c>
      <c r="K161" s="4" t="s">
        <v>516</v>
      </c>
      <c r="L161" s="4" t="s">
        <v>497</v>
      </c>
      <c r="M161" s="16" t="s">
        <v>69</v>
      </c>
      <c r="N161" s="6">
        <v>14.52</v>
      </c>
    </row>
    <row r="162" spans="1:14" ht="133.5" customHeight="1" x14ac:dyDescent="0.25">
      <c r="A162" s="3">
        <v>7</v>
      </c>
      <c r="B162" s="4" t="s">
        <v>95</v>
      </c>
      <c r="C162" s="4" t="s">
        <v>513</v>
      </c>
      <c r="D162" s="4" t="s">
        <v>492</v>
      </c>
      <c r="E162" s="4" t="s">
        <v>433</v>
      </c>
      <c r="F162" s="6" t="s">
        <v>400</v>
      </c>
      <c r="G162" s="6">
        <v>72.61</v>
      </c>
      <c r="H162" s="16" t="s">
        <v>58</v>
      </c>
      <c r="I162" s="4" t="s">
        <v>514</v>
      </c>
      <c r="J162" s="4" t="s">
        <v>515</v>
      </c>
      <c r="K162" s="4" t="s">
        <v>517</v>
      </c>
      <c r="L162" s="4" t="s">
        <v>497</v>
      </c>
      <c r="M162" s="16" t="s">
        <v>69</v>
      </c>
      <c r="N162" s="6">
        <v>14.52</v>
      </c>
    </row>
    <row r="163" spans="1:14" ht="78" customHeight="1" x14ac:dyDescent="0.25">
      <c r="A163" s="3">
        <v>8</v>
      </c>
      <c r="B163" s="4" t="s">
        <v>95</v>
      </c>
      <c r="C163" s="4" t="s">
        <v>518</v>
      </c>
      <c r="D163" s="4" t="s">
        <v>492</v>
      </c>
      <c r="E163" s="4" t="s">
        <v>519</v>
      </c>
      <c r="F163" s="6" t="s">
        <v>400</v>
      </c>
      <c r="G163" s="6">
        <v>83.53</v>
      </c>
      <c r="H163" s="16" t="s">
        <v>58</v>
      </c>
      <c r="I163" s="4" t="s">
        <v>494</v>
      </c>
      <c r="J163" s="4" t="s">
        <v>520</v>
      </c>
      <c r="K163" s="4" t="s">
        <v>496</v>
      </c>
      <c r="L163" s="4" t="s">
        <v>497</v>
      </c>
      <c r="M163" s="16" t="s">
        <v>69</v>
      </c>
      <c r="N163" s="6">
        <v>16.71</v>
      </c>
    </row>
    <row r="164" spans="1:14" ht="18" customHeight="1" x14ac:dyDescent="0.25">
      <c r="A164" s="45" t="s">
        <v>200</v>
      </c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17">
        <f>ROUND(MAX(N156:N163),2)</f>
        <v>16.71</v>
      </c>
    </row>
    <row r="165" spans="1:14" ht="18" customHeight="1" x14ac:dyDescent="0.25">
      <c r="A165" s="45" t="s">
        <v>201</v>
      </c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17">
        <f>ROUND(MIN(N156:N163),2)</f>
        <v>3.87</v>
      </c>
    </row>
    <row r="166" spans="1:14" ht="18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</row>
    <row r="167" spans="1:14" ht="18" customHeight="1" x14ac:dyDescent="0.25">
      <c r="A167" s="48" t="s">
        <v>161</v>
      </c>
      <c r="B167" s="48"/>
      <c r="C167" s="49" t="s">
        <v>521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</row>
    <row r="168" spans="1:14" ht="2.25" customHeight="1" x14ac:dyDescent="0.25"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</row>
    <row r="169" spans="1:14" ht="63" customHeight="1" x14ac:dyDescent="0.25">
      <c r="A169" s="8" t="s">
        <v>22</v>
      </c>
      <c r="B169" s="8" t="s">
        <v>163</v>
      </c>
      <c r="C169" s="8" t="s">
        <v>164</v>
      </c>
      <c r="D169" s="9" t="s">
        <v>165</v>
      </c>
      <c r="E169" s="8" t="s">
        <v>166</v>
      </c>
      <c r="F169" s="8" t="s">
        <v>167</v>
      </c>
      <c r="G169" s="8" t="s">
        <v>168</v>
      </c>
      <c r="H169" s="8" t="s">
        <v>169</v>
      </c>
      <c r="I169" s="8" t="s">
        <v>170</v>
      </c>
      <c r="J169" s="8" t="s">
        <v>171</v>
      </c>
      <c r="K169" s="8" t="s">
        <v>172</v>
      </c>
      <c r="L169" s="8" t="s">
        <v>173</v>
      </c>
      <c r="M169" s="8" t="s">
        <v>174</v>
      </c>
      <c r="N169" s="8" t="s">
        <v>175</v>
      </c>
    </row>
    <row r="170" spans="1:14" ht="13.5" customHeight="1" x14ac:dyDescent="0.25">
      <c r="A170" s="9">
        <v>1</v>
      </c>
      <c r="B170" s="9">
        <v>2</v>
      </c>
      <c r="C170" s="9">
        <v>3</v>
      </c>
      <c r="D170" s="9">
        <v>4</v>
      </c>
      <c r="E170" s="9">
        <v>5</v>
      </c>
      <c r="F170" s="9">
        <v>6</v>
      </c>
      <c r="G170" s="9">
        <v>7</v>
      </c>
      <c r="H170" s="9">
        <v>8</v>
      </c>
      <c r="I170" s="9">
        <v>9</v>
      </c>
      <c r="J170" s="9">
        <v>10</v>
      </c>
      <c r="K170" s="9">
        <v>11</v>
      </c>
      <c r="L170" s="9">
        <v>12</v>
      </c>
      <c r="M170" s="9">
        <v>13</v>
      </c>
      <c r="N170" s="9">
        <v>14</v>
      </c>
    </row>
    <row r="171" spans="1:14" ht="55.5" customHeight="1" x14ac:dyDescent="0.25">
      <c r="A171" s="3">
        <v>1</v>
      </c>
      <c r="B171" s="4" t="s">
        <v>95</v>
      </c>
      <c r="C171" s="4" t="s">
        <v>522</v>
      </c>
      <c r="D171" s="4" t="s">
        <v>523</v>
      </c>
      <c r="E171" s="4" t="s">
        <v>524</v>
      </c>
      <c r="F171" s="6" t="s">
        <v>109</v>
      </c>
      <c r="G171" s="6">
        <v>77.260000000000005</v>
      </c>
      <c r="H171" s="16" t="s">
        <v>58</v>
      </c>
      <c r="I171" s="4" t="s">
        <v>525</v>
      </c>
      <c r="J171" s="4" t="s">
        <v>526</v>
      </c>
      <c r="K171" s="4" t="s">
        <v>527</v>
      </c>
      <c r="L171" s="4"/>
      <c r="M171" s="16" t="s">
        <v>62</v>
      </c>
      <c r="N171" s="6">
        <v>0.77</v>
      </c>
    </row>
    <row r="172" spans="1:14" ht="89.25" customHeight="1" x14ac:dyDescent="0.25">
      <c r="A172" s="3">
        <v>2</v>
      </c>
      <c r="B172" s="4" t="s">
        <v>95</v>
      </c>
      <c r="C172" s="4" t="s">
        <v>498</v>
      </c>
      <c r="D172" s="4" t="s">
        <v>523</v>
      </c>
      <c r="E172" s="4" t="s">
        <v>528</v>
      </c>
      <c r="F172" s="6" t="s">
        <v>128</v>
      </c>
      <c r="G172" s="6">
        <v>129.6</v>
      </c>
      <c r="H172" s="16" t="s">
        <v>58</v>
      </c>
      <c r="I172" s="4" t="s">
        <v>529</v>
      </c>
      <c r="J172" s="4" t="s">
        <v>530</v>
      </c>
      <c r="K172" s="4" t="s">
        <v>531</v>
      </c>
      <c r="L172" s="4"/>
      <c r="M172" s="16" t="s">
        <v>62</v>
      </c>
      <c r="N172" s="6">
        <v>0.26</v>
      </c>
    </row>
    <row r="173" spans="1:14" ht="78" customHeight="1" x14ac:dyDescent="0.25">
      <c r="A173" s="3">
        <v>3</v>
      </c>
      <c r="B173" s="4" t="s">
        <v>95</v>
      </c>
      <c r="C173" s="4" t="s">
        <v>498</v>
      </c>
      <c r="D173" s="4" t="s">
        <v>523</v>
      </c>
      <c r="E173" s="4" t="s">
        <v>532</v>
      </c>
      <c r="F173" s="6" t="s">
        <v>179</v>
      </c>
      <c r="G173" s="6">
        <v>17.329999999999998</v>
      </c>
      <c r="H173" s="16" t="s">
        <v>58</v>
      </c>
      <c r="I173" s="4" t="s">
        <v>533</v>
      </c>
      <c r="J173" s="4" t="s">
        <v>534</v>
      </c>
      <c r="K173" s="4" t="s">
        <v>535</v>
      </c>
      <c r="L173" s="4" t="s">
        <v>497</v>
      </c>
      <c r="M173" s="16" t="s">
        <v>62</v>
      </c>
      <c r="N173" s="6">
        <v>0.35</v>
      </c>
    </row>
    <row r="174" spans="1:14" ht="66" customHeight="1" x14ac:dyDescent="0.25">
      <c r="A174" s="3">
        <v>4</v>
      </c>
      <c r="B174" s="4" t="s">
        <v>95</v>
      </c>
      <c r="C174" s="4" t="s">
        <v>498</v>
      </c>
      <c r="D174" s="4" t="s">
        <v>523</v>
      </c>
      <c r="E174" s="4" t="s">
        <v>197</v>
      </c>
      <c r="F174" s="6" t="s">
        <v>179</v>
      </c>
      <c r="G174" s="6">
        <v>16.03</v>
      </c>
      <c r="H174" s="16" t="s">
        <v>58</v>
      </c>
      <c r="I174" s="4" t="s">
        <v>529</v>
      </c>
      <c r="J174" s="4" t="s">
        <v>536</v>
      </c>
      <c r="K174" s="4" t="s">
        <v>537</v>
      </c>
      <c r="L174" s="4" t="s">
        <v>497</v>
      </c>
      <c r="M174" s="16" t="s">
        <v>62</v>
      </c>
      <c r="N174" s="6">
        <v>0.32</v>
      </c>
    </row>
    <row r="175" spans="1:14" ht="123" customHeight="1" x14ac:dyDescent="0.25">
      <c r="A175" s="3">
        <v>5</v>
      </c>
      <c r="B175" s="4" t="s">
        <v>95</v>
      </c>
      <c r="C175" s="4" t="s">
        <v>538</v>
      </c>
      <c r="D175" s="4" t="s">
        <v>523</v>
      </c>
      <c r="E175" s="4" t="s">
        <v>192</v>
      </c>
      <c r="F175" s="6" t="s">
        <v>179</v>
      </c>
      <c r="G175" s="6">
        <v>16.03</v>
      </c>
      <c r="H175" s="16" t="s">
        <v>58</v>
      </c>
      <c r="I175" s="4" t="s">
        <v>529</v>
      </c>
      <c r="J175" s="4" t="s">
        <v>194</v>
      </c>
      <c r="K175" s="4" t="s">
        <v>539</v>
      </c>
      <c r="L175" s="4" t="s">
        <v>497</v>
      </c>
      <c r="M175" s="16" t="s">
        <v>62</v>
      </c>
      <c r="N175" s="6">
        <v>0.32</v>
      </c>
    </row>
    <row r="176" spans="1:14" ht="156" customHeight="1" x14ac:dyDescent="0.25">
      <c r="A176" s="3">
        <v>6</v>
      </c>
      <c r="B176" s="4" t="s">
        <v>95</v>
      </c>
      <c r="C176" s="4" t="s">
        <v>498</v>
      </c>
      <c r="D176" s="4" t="s">
        <v>523</v>
      </c>
      <c r="E176" s="4" t="s">
        <v>540</v>
      </c>
      <c r="F176" s="6" t="s">
        <v>179</v>
      </c>
      <c r="G176" s="6">
        <v>29.49</v>
      </c>
      <c r="H176" s="16" t="s">
        <v>58</v>
      </c>
      <c r="I176" s="4" t="s">
        <v>541</v>
      </c>
      <c r="J176" s="4" t="s">
        <v>542</v>
      </c>
      <c r="K176" s="4" t="s">
        <v>543</v>
      </c>
      <c r="L176" s="4" t="s">
        <v>497</v>
      </c>
      <c r="M176" s="16" t="s">
        <v>62</v>
      </c>
      <c r="N176" s="6">
        <v>0.59</v>
      </c>
    </row>
    <row r="177" spans="1:14" ht="44.25" customHeight="1" x14ac:dyDescent="0.25">
      <c r="A177" s="3">
        <v>7</v>
      </c>
      <c r="B177" s="4" t="s">
        <v>95</v>
      </c>
      <c r="C177" s="4" t="s">
        <v>498</v>
      </c>
      <c r="D177" s="4" t="s">
        <v>523</v>
      </c>
      <c r="E177" s="4" t="s">
        <v>187</v>
      </c>
      <c r="F177" s="6" t="s">
        <v>179</v>
      </c>
      <c r="G177" s="6">
        <v>60.48</v>
      </c>
      <c r="H177" s="16" t="s">
        <v>58</v>
      </c>
      <c r="I177" s="4" t="s">
        <v>544</v>
      </c>
      <c r="J177" s="4" t="s">
        <v>189</v>
      </c>
      <c r="K177" s="4" t="s">
        <v>545</v>
      </c>
      <c r="L177" s="4"/>
      <c r="M177" s="16" t="s">
        <v>62</v>
      </c>
      <c r="N177" s="6">
        <v>1.21</v>
      </c>
    </row>
    <row r="178" spans="1:14" ht="122.25" customHeight="1" x14ac:dyDescent="0.25">
      <c r="A178" s="3">
        <v>8</v>
      </c>
      <c r="B178" s="4" t="s">
        <v>95</v>
      </c>
      <c r="C178" s="4" t="s">
        <v>491</v>
      </c>
      <c r="D178" s="4" t="s">
        <v>523</v>
      </c>
      <c r="E178" s="4" t="s">
        <v>546</v>
      </c>
      <c r="F178" s="6" t="s">
        <v>179</v>
      </c>
      <c r="G178" s="6">
        <v>47.82</v>
      </c>
      <c r="H178" s="16" t="s">
        <v>58</v>
      </c>
      <c r="I178" s="4" t="s">
        <v>547</v>
      </c>
      <c r="J178" s="4" t="s">
        <v>548</v>
      </c>
      <c r="K178" s="4" t="s">
        <v>549</v>
      </c>
      <c r="L178" s="4" t="s">
        <v>497</v>
      </c>
      <c r="M178" s="16" t="s">
        <v>62</v>
      </c>
      <c r="N178" s="6">
        <v>0.96</v>
      </c>
    </row>
    <row r="179" spans="1:14" ht="18" customHeight="1" x14ac:dyDescent="0.25">
      <c r="A179" s="45" t="s">
        <v>200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17">
        <f>ROUND(MAX(N171:N178),2)</f>
        <v>1.21</v>
      </c>
    </row>
    <row r="180" spans="1:14" ht="18" customHeight="1" x14ac:dyDescent="0.25">
      <c r="A180" s="45" t="s">
        <v>201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17">
        <f>ROUND(MIN(N171:N178),2)</f>
        <v>0.26</v>
      </c>
    </row>
    <row r="181" spans="1:14" ht="18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</row>
    <row r="182" spans="1:14" ht="18" customHeight="1" x14ac:dyDescent="0.25">
      <c r="A182" s="48" t="s">
        <v>161</v>
      </c>
      <c r="B182" s="48"/>
      <c r="C182" s="49" t="s">
        <v>550</v>
      </c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</row>
    <row r="183" spans="1:14" ht="2.25" customHeight="1" x14ac:dyDescent="0.25"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</row>
    <row r="184" spans="1:14" ht="63" customHeight="1" x14ac:dyDescent="0.25">
      <c r="A184" s="8" t="s">
        <v>22</v>
      </c>
      <c r="B184" s="8" t="s">
        <v>163</v>
      </c>
      <c r="C184" s="8" t="s">
        <v>164</v>
      </c>
      <c r="D184" s="9" t="s">
        <v>165</v>
      </c>
      <c r="E184" s="8" t="s">
        <v>166</v>
      </c>
      <c r="F184" s="8" t="s">
        <v>167</v>
      </c>
      <c r="G184" s="8" t="s">
        <v>168</v>
      </c>
      <c r="H184" s="8" t="s">
        <v>169</v>
      </c>
      <c r="I184" s="8" t="s">
        <v>170</v>
      </c>
      <c r="J184" s="8" t="s">
        <v>171</v>
      </c>
      <c r="K184" s="8" t="s">
        <v>172</v>
      </c>
      <c r="L184" s="8" t="s">
        <v>173</v>
      </c>
      <c r="M184" s="8" t="s">
        <v>174</v>
      </c>
      <c r="N184" s="8" t="s">
        <v>175</v>
      </c>
    </row>
    <row r="185" spans="1:14" ht="13.5" customHeight="1" x14ac:dyDescent="0.25">
      <c r="A185" s="9">
        <v>1</v>
      </c>
      <c r="B185" s="9">
        <v>2</v>
      </c>
      <c r="C185" s="9">
        <v>3</v>
      </c>
      <c r="D185" s="9">
        <v>4</v>
      </c>
      <c r="E185" s="9">
        <v>5</v>
      </c>
      <c r="F185" s="9">
        <v>6</v>
      </c>
      <c r="G185" s="9">
        <v>7</v>
      </c>
      <c r="H185" s="9">
        <v>8</v>
      </c>
      <c r="I185" s="9">
        <v>9</v>
      </c>
      <c r="J185" s="9">
        <v>10</v>
      </c>
      <c r="K185" s="9">
        <v>11</v>
      </c>
      <c r="L185" s="9">
        <v>12</v>
      </c>
      <c r="M185" s="9">
        <v>13</v>
      </c>
      <c r="N185" s="9">
        <v>14</v>
      </c>
    </row>
    <row r="186" spans="1:14" ht="123" customHeight="1" x14ac:dyDescent="0.25">
      <c r="A186" s="3">
        <v>1</v>
      </c>
      <c r="B186" s="4" t="s">
        <v>95</v>
      </c>
      <c r="C186" s="4" t="s">
        <v>551</v>
      </c>
      <c r="D186" s="4" t="s">
        <v>552</v>
      </c>
      <c r="E186" s="4" t="s">
        <v>546</v>
      </c>
      <c r="F186" s="6" t="s">
        <v>400</v>
      </c>
      <c r="G186" s="6">
        <v>268.83999999999997</v>
      </c>
      <c r="H186" s="16" t="s">
        <v>58</v>
      </c>
      <c r="I186" s="4" t="s">
        <v>553</v>
      </c>
      <c r="J186" s="4" t="s">
        <v>554</v>
      </c>
      <c r="K186" s="4" t="s">
        <v>555</v>
      </c>
      <c r="L186" s="4" t="s">
        <v>497</v>
      </c>
      <c r="M186" s="16" t="s">
        <v>69</v>
      </c>
      <c r="N186" s="6">
        <v>53.77</v>
      </c>
    </row>
    <row r="187" spans="1:14" ht="55.5" customHeight="1" x14ac:dyDescent="0.25">
      <c r="A187" s="3">
        <v>2</v>
      </c>
      <c r="B187" s="4" t="s">
        <v>95</v>
      </c>
      <c r="C187" s="4" t="s">
        <v>522</v>
      </c>
      <c r="D187" s="4" t="s">
        <v>552</v>
      </c>
      <c r="E187" s="4" t="s">
        <v>524</v>
      </c>
      <c r="F187" s="6" t="s">
        <v>400</v>
      </c>
      <c r="G187" s="6">
        <v>254.26</v>
      </c>
      <c r="H187" s="16" t="s">
        <v>58</v>
      </c>
      <c r="I187" s="4" t="s">
        <v>556</v>
      </c>
      <c r="J187" s="4" t="s">
        <v>557</v>
      </c>
      <c r="K187" s="4" t="s">
        <v>558</v>
      </c>
      <c r="L187" s="4"/>
      <c r="M187" s="16" t="s">
        <v>69</v>
      </c>
      <c r="N187" s="6">
        <v>50.85</v>
      </c>
    </row>
    <row r="188" spans="1:14" ht="18" customHeight="1" x14ac:dyDescent="0.25">
      <c r="A188" s="45" t="s">
        <v>200</v>
      </c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17">
        <f>ROUND(MAX(N186:N187),2)</f>
        <v>53.77</v>
      </c>
    </row>
    <row r="189" spans="1:14" ht="18" customHeight="1" x14ac:dyDescent="0.25">
      <c r="A189" s="45" t="s">
        <v>201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17">
        <f>ROUND(MIN(N186:N187),2)</f>
        <v>50.85</v>
      </c>
    </row>
    <row r="190" spans="1:14" ht="18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</row>
    <row r="191" spans="1:14" ht="18" customHeight="1" x14ac:dyDescent="0.25">
      <c r="A191" s="48" t="s">
        <v>161</v>
      </c>
      <c r="B191" s="48"/>
      <c r="C191" s="49" t="s">
        <v>559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</row>
    <row r="192" spans="1:14" ht="1.5" customHeight="1" x14ac:dyDescent="0.25"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</row>
    <row r="193" spans="1:14" ht="63" customHeight="1" x14ac:dyDescent="0.25">
      <c r="A193" s="8" t="s">
        <v>22</v>
      </c>
      <c r="B193" s="8" t="s">
        <v>163</v>
      </c>
      <c r="C193" s="8" t="s">
        <v>164</v>
      </c>
      <c r="D193" s="9" t="s">
        <v>165</v>
      </c>
      <c r="E193" s="8" t="s">
        <v>166</v>
      </c>
      <c r="F193" s="8" t="s">
        <v>167</v>
      </c>
      <c r="G193" s="8" t="s">
        <v>168</v>
      </c>
      <c r="H193" s="8" t="s">
        <v>169</v>
      </c>
      <c r="I193" s="8" t="s">
        <v>170</v>
      </c>
      <c r="J193" s="8" t="s">
        <v>171</v>
      </c>
      <c r="K193" s="8" t="s">
        <v>172</v>
      </c>
      <c r="L193" s="8" t="s">
        <v>173</v>
      </c>
      <c r="M193" s="8" t="s">
        <v>174</v>
      </c>
      <c r="N193" s="8" t="s">
        <v>175</v>
      </c>
    </row>
    <row r="194" spans="1:14" ht="14.25" customHeight="1" x14ac:dyDescent="0.25">
      <c r="A194" s="9">
        <v>1</v>
      </c>
      <c r="B194" s="9">
        <v>2</v>
      </c>
      <c r="C194" s="9">
        <v>3</v>
      </c>
      <c r="D194" s="9">
        <v>4</v>
      </c>
      <c r="E194" s="9">
        <v>5</v>
      </c>
      <c r="F194" s="9">
        <v>6</v>
      </c>
      <c r="G194" s="9">
        <v>7</v>
      </c>
      <c r="H194" s="9">
        <v>8</v>
      </c>
      <c r="I194" s="9">
        <v>9</v>
      </c>
      <c r="J194" s="9">
        <v>10</v>
      </c>
      <c r="K194" s="9">
        <v>11</v>
      </c>
      <c r="L194" s="9">
        <v>12</v>
      </c>
      <c r="M194" s="9">
        <v>13</v>
      </c>
      <c r="N194" s="9">
        <v>14</v>
      </c>
    </row>
    <row r="195" spans="1:14" ht="167.25" customHeight="1" x14ac:dyDescent="0.25">
      <c r="A195" s="3">
        <v>1</v>
      </c>
      <c r="B195" s="4" t="s">
        <v>105</v>
      </c>
      <c r="C195" s="4" t="s">
        <v>560</v>
      </c>
      <c r="D195" s="4" t="s">
        <v>561</v>
      </c>
      <c r="E195" s="4" t="s">
        <v>562</v>
      </c>
      <c r="F195" s="6" t="s">
        <v>563</v>
      </c>
      <c r="G195" s="6">
        <v>247.4</v>
      </c>
      <c r="H195" s="16" t="s">
        <v>58</v>
      </c>
      <c r="I195" s="4" t="s">
        <v>564</v>
      </c>
      <c r="J195" s="4" t="s">
        <v>565</v>
      </c>
      <c r="K195" s="4" t="s">
        <v>566</v>
      </c>
      <c r="L195" s="4" t="s">
        <v>567</v>
      </c>
      <c r="M195" s="16" t="s">
        <v>69</v>
      </c>
      <c r="N195" s="6">
        <v>4.95</v>
      </c>
    </row>
    <row r="196" spans="1:14" ht="90" customHeight="1" x14ac:dyDescent="0.25">
      <c r="A196" s="3">
        <v>2</v>
      </c>
      <c r="B196" s="4" t="s">
        <v>105</v>
      </c>
      <c r="C196" s="4" t="s">
        <v>568</v>
      </c>
      <c r="D196" s="4" t="s">
        <v>561</v>
      </c>
      <c r="E196" s="4" t="s">
        <v>569</v>
      </c>
      <c r="F196" s="6" t="s">
        <v>563</v>
      </c>
      <c r="G196" s="6">
        <v>352.4</v>
      </c>
      <c r="H196" s="16" t="s">
        <v>58</v>
      </c>
      <c r="I196" s="4" t="s">
        <v>570</v>
      </c>
      <c r="J196" s="4" t="s">
        <v>571</v>
      </c>
      <c r="K196" s="4" t="s">
        <v>572</v>
      </c>
      <c r="L196" s="4" t="s">
        <v>567</v>
      </c>
      <c r="M196" s="16" t="s">
        <v>69</v>
      </c>
      <c r="N196" s="6">
        <v>7.05</v>
      </c>
    </row>
    <row r="197" spans="1:14" ht="18" customHeight="1" x14ac:dyDescent="0.25">
      <c r="A197" s="45" t="s">
        <v>200</v>
      </c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17">
        <f>ROUND(MAX(N195:N196),2)</f>
        <v>7.05</v>
      </c>
    </row>
    <row r="198" spans="1:14" ht="18" customHeight="1" x14ac:dyDescent="0.25">
      <c r="A198" s="45" t="s">
        <v>201</v>
      </c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17">
        <f>ROUND(MIN(N195:N196),2)</f>
        <v>4.95</v>
      </c>
    </row>
    <row r="199" spans="1:14" ht="18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</row>
    <row r="200" spans="1:14" ht="18" customHeight="1" x14ac:dyDescent="0.25">
      <c r="A200" s="48" t="s">
        <v>161</v>
      </c>
      <c r="B200" s="48"/>
      <c r="C200" s="49" t="s">
        <v>573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</row>
    <row r="201" spans="1:14" ht="1.5" customHeight="1" x14ac:dyDescent="0.25"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</row>
    <row r="202" spans="1:14" ht="63" customHeight="1" x14ac:dyDescent="0.25">
      <c r="A202" s="8" t="s">
        <v>22</v>
      </c>
      <c r="B202" s="8" t="s">
        <v>163</v>
      </c>
      <c r="C202" s="8" t="s">
        <v>164</v>
      </c>
      <c r="D202" s="9" t="s">
        <v>165</v>
      </c>
      <c r="E202" s="8" t="s">
        <v>166</v>
      </c>
      <c r="F202" s="8" t="s">
        <v>167</v>
      </c>
      <c r="G202" s="8" t="s">
        <v>168</v>
      </c>
      <c r="H202" s="8" t="s">
        <v>169</v>
      </c>
      <c r="I202" s="8" t="s">
        <v>170</v>
      </c>
      <c r="J202" s="8" t="s">
        <v>171</v>
      </c>
      <c r="K202" s="8" t="s">
        <v>172</v>
      </c>
      <c r="L202" s="8" t="s">
        <v>173</v>
      </c>
      <c r="M202" s="8" t="s">
        <v>174</v>
      </c>
      <c r="N202" s="8" t="s">
        <v>175</v>
      </c>
    </row>
    <row r="203" spans="1:14" ht="14.25" customHeight="1" x14ac:dyDescent="0.25">
      <c r="A203" s="9">
        <v>1</v>
      </c>
      <c r="B203" s="9">
        <v>2</v>
      </c>
      <c r="C203" s="9">
        <v>3</v>
      </c>
      <c r="D203" s="9">
        <v>4</v>
      </c>
      <c r="E203" s="9">
        <v>5</v>
      </c>
      <c r="F203" s="9">
        <v>6</v>
      </c>
      <c r="G203" s="9">
        <v>7</v>
      </c>
      <c r="H203" s="9">
        <v>8</v>
      </c>
      <c r="I203" s="9">
        <v>9</v>
      </c>
      <c r="J203" s="9">
        <v>10</v>
      </c>
      <c r="K203" s="9">
        <v>11</v>
      </c>
      <c r="L203" s="9">
        <v>12</v>
      </c>
      <c r="M203" s="9">
        <v>13</v>
      </c>
      <c r="N203" s="9">
        <v>14</v>
      </c>
    </row>
    <row r="204" spans="1:14" ht="122.25" customHeight="1" x14ac:dyDescent="0.25">
      <c r="A204" s="3">
        <v>1</v>
      </c>
      <c r="B204" s="4" t="s">
        <v>110</v>
      </c>
      <c r="C204" s="4" t="s">
        <v>574</v>
      </c>
      <c r="D204" s="4" t="s">
        <v>575</v>
      </c>
      <c r="E204" s="4" t="s">
        <v>576</v>
      </c>
      <c r="F204" s="6" t="s">
        <v>577</v>
      </c>
      <c r="G204" s="6">
        <v>70.8</v>
      </c>
      <c r="H204" s="16" t="s">
        <v>58</v>
      </c>
      <c r="I204" s="4" t="s">
        <v>578</v>
      </c>
      <c r="J204" s="4" t="s">
        <v>579</v>
      </c>
      <c r="K204" s="4" t="s">
        <v>580</v>
      </c>
      <c r="L204" s="4" t="s">
        <v>581</v>
      </c>
      <c r="M204" s="16" t="s">
        <v>62</v>
      </c>
      <c r="N204" s="6">
        <v>0.47</v>
      </c>
    </row>
    <row r="205" spans="1:14" ht="122.25" customHeight="1" x14ac:dyDescent="0.25">
      <c r="A205" s="3">
        <v>2</v>
      </c>
      <c r="B205" s="4" t="s">
        <v>110</v>
      </c>
      <c r="C205" s="4" t="s">
        <v>574</v>
      </c>
      <c r="D205" s="4" t="s">
        <v>575</v>
      </c>
      <c r="E205" s="4" t="s">
        <v>576</v>
      </c>
      <c r="F205" s="6" t="s">
        <v>109</v>
      </c>
      <c r="G205" s="6">
        <v>47.2</v>
      </c>
      <c r="H205" s="16" t="s">
        <v>58</v>
      </c>
      <c r="I205" s="4" t="s">
        <v>578</v>
      </c>
      <c r="J205" s="4" t="s">
        <v>579</v>
      </c>
      <c r="K205" s="4" t="s">
        <v>582</v>
      </c>
      <c r="L205" s="4" t="s">
        <v>581</v>
      </c>
      <c r="M205" s="16" t="s">
        <v>62</v>
      </c>
      <c r="N205" s="6">
        <v>0.47</v>
      </c>
    </row>
    <row r="206" spans="1:14" ht="78" customHeight="1" x14ac:dyDescent="0.25">
      <c r="A206" s="3">
        <v>3</v>
      </c>
      <c r="B206" s="4" t="s">
        <v>110</v>
      </c>
      <c r="C206" s="4" t="s">
        <v>583</v>
      </c>
      <c r="D206" s="4" t="s">
        <v>575</v>
      </c>
      <c r="E206" s="4" t="s">
        <v>584</v>
      </c>
      <c r="F206" s="6" t="s">
        <v>109</v>
      </c>
      <c r="G206" s="6">
        <v>47.2</v>
      </c>
      <c r="H206" s="16" t="s">
        <v>58</v>
      </c>
      <c r="I206" s="4" t="s">
        <v>585</v>
      </c>
      <c r="J206" s="4" t="s">
        <v>586</v>
      </c>
      <c r="K206" s="4" t="s">
        <v>587</v>
      </c>
      <c r="L206" s="4" t="s">
        <v>581</v>
      </c>
      <c r="M206" s="16" t="s">
        <v>62</v>
      </c>
      <c r="N206" s="6">
        <v>0.47</v>
      </c>
    </row>
    <row r="207" spans="1:14" ht="55.5" customHeight="1" x14ac:dyDescent="0.25">
      <c r="A207" s="3">
        <v>4</v>
      </c>
      <c r="B207" s="4" t="s">
        <v>110</v>
      </c>
      <c r="C207" s="4" t="s">
        <v>588</v>
      </c>
      <c r="D207" s="4" t="s">
        <v>575</v>
      </c>
      <c r="E207" s="4" t="s">
        <v>589</v>
      </c>
      <c r="F207" s="6" t="s">
        <v>179</v>
      </c>
      <c r="G207" s="6">
        <v>32</v>
      </c>
      <c r="H207" s="16" t="s">
        <v>58</v>
      </c>
      <c r="I207" s="4" t="s">
        <v>590</v>
      </c>
      <c r="J207" s="4" t="s">
        <v>591</v>
      </c>
      <c r="K207" s="4" t="s">
        <v>592</v>
      </c>
      <c r="L207" s="4"/>
      <c r="M207" s="16" t="s">
        <v>62</v>
      </c>
      <c r="N207" s="6">
        <v>0.64</v>
      </c>
    </row>
    <row r="208" spans="1:14" ht="33" customHeight="1" x14ac:dyDescent="0.25">
      <c r="A208" s="3">
        <v>5</v>
      </c>
      <c r="B208" s="4" t="s">
        <v>110</v>
      </c>
      <c r="C208" s="4" t="s">
        <v>574</v>
      </c>
      <c r="D208" s="4" t="s">
        <v>575</v>
      </c>
      <c r="E208" s="4" t="s">
        <v>187</v>
      </c>
      <c r="F208" s="6" t="s">
        <v>179</v>
      </c>
      <c r="G208" s="6">
        <v>34.950000000000003</v>
      </c>
      <c r="H208" s="16" t="s">
        <v>58</v>
      </c>
      <c r="I208" s="4" t="s">
        <v>578</v>
      </c>
      <c r="J208" s="4" t="s">
        <v>593</v>
      </c>
      <c r="K208" s="4" t="s">
        <v>594</v>
      </c>
      <c r="L208" s="4"/>
      <c r="M208" s="16" t="s">
        <v>62</v>
      </c>
      <c r="N208" s="6">
        <v>0.7</v>
      </c>
    </row>
    <row r="209" spans="1:14" ht="33.75" customHeight="1" x14ac:dyDescent="0.25">
      <c r="A209" s="3">
        <v>6</v>
      </c>
      <c r="B209" s="4" t="s">
        <v>110</v>
      </c>
      <c r="C209" s="4" t="s">
        <v>583</v>
      </c>
      <c r="D209" s="4" t="s">
        <v>575</v>
      </c>
      <c r="E209" s="4" t="s">
        <v>187</v>
      </c>
      <c r="F209" s="6" t="s">
        <v>179</v>
      </c>
      <c r="G209" s="6">
        <v>34.950000000000003</v>
      </c>
      <c r="H209" s="16" t="s">
        <v>58</v>
      </c>
      <c r="I209" s="4" t="s">
        <v>578</v>
      </c>
      <c r="J209" s="4" t="s">
        <v>595</v>
      </c>
      <c r="K209" s="4" t="s">
        <v>596</v>
      </c>
      <c r="L209" s="4"/>
      <c r="M209" s="16" t="s">
        <v>62</v>
      </c>
      <c r="N209" s="6">
        <v>0.7</v>
      </c>
    </row>
    <row r="210" spans="1:14" ht="33" customHeight="1" x14ac:dyDescent="0.25">
      <c r="A210" s="3">
        <v>7</v>
      </c>
      <c r="B210" s="4" t="s">
        <v>110</v>
      </c>
      <c r="C210" s="4" t="s">
        <v>597</v>
      </c>
      <c r="D210" s="4" t="s">
        <v>575</v>
      </c>
      <c r="E210" s="4" t="s">
        <v>187</v>
      </c>
      <c r="F210" s="6" t="s">
        <v>179</v>
      </c>
      <c r="G210" s="6">
        <v>34.950000000000003</v>
      </c>
      <c r="H210" s="16" t="s">
        <v>58</v>
      </c>
      <c r="I210" s="4" t="s">
        <v>578</v>
      </c>
      <c r="J210" s="4" t="s">
        <v>189</v>
      </c>
      <c r="K210" s="4" t="s">
        <v>598</v>
      </c>
      <c r="L210" s="4"/>
      <c r="M210" s="16" t="s">
        <v>62</v>
      </c>
      <c r="N210" s="6">
        <v>0.7</v>
      </c>
    </row>
    <row r="211" spans="1:14" ht="78" customHeight="1" x14ac:dyDescent="0.25">
      <c r="A211" s="3">
        <v>8</v>
      </c>
      <c r="B211" s="4" t="s">
        <v>110</v>
      </c>
      <c r="C211" s="4" t="s">
        <v>583</v>
      </c>
      <c r="D211" s="4" t="s">
        <v>575</v>
      </c>
      <c r="E211" s="4" t="s">
        <v>584</v>
      </c>
      <c r="F211" s="6" t="s">
        <v>179</v>
      </c>
      <c r="G211" s="6">
        <v>24.92</v>
      </c>
      <c r="H211" s="16" t="s">
        <v>58</v>
      </c>
      <c r="I211" s="4" t="s">
        <v>585</v>
      </c>
      <c r="J211" s="4" t="s">
        <v>599</v>
      </c>
      <c r="K211" s="4" t="s">
        <v>600</v>
      </c>
      <c r="L211" s="4" t="s">
        <v>581</v>
      </c>
      <c r="M211" s="16" t="s">
        <v>62</v>
      </c>
      <c r="N211" s="6">
        <v>0.5</v>
      </c>
    </row>
    <row r="212" spans="1:14" ht="111" customHeight="1" x14ac:dyDescent="0.25">
      <c r="A212" s="3">
        <v>9</v>
      </c>
      <c r="B212" s="4" t="s">
        <v>110</v>
      </c>
      <c r="C212" s="4" t="s">
        <v>583</v>
      </c>
      <c r="D212" s="4" t="s">
        <v>575</v>
      </c>
      <c r="E212" s="4" t="s">
        <v>271</v>
      </c>
      <c r="F212" s="6" t="s">
        <v>179</v>
      </c>
      <c r="G212" s="6">
        <v>24.92</v>
      </c>
      <c r="H212" s="16" t="s">
        <v>58</v>
      </c>
      <c r="I212" s="4" t="s">
        <v>601</v>
      </c>
      <c r="J212" s="4" t="s">
        <v>602</v>
      </c>
      <c r="K212" s="4" t="s">
        <v>603</v>
      </c>
      <c r="L212" s="4" t="s">
        <v>581</v>
      </c>
      <c r="M212" s="16" t="s">
        <v>62</v>
      </c>
      <c r="N212" s="6">
        <v>0.5</v>
      </c>
    </row>
    <row r="213" spans="1:14" ht="18" customHeight="1" x14ac:dyDescent="0.25">
      <c r="A213" s="45" t="s">
        <v>200</v>
      </c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17">
        <f>ROUND(MAX(N204:N212),2)</f>
        <v>0.7</v>
      </c>
    </row>
    <row r="214" spans="1:14" ht="18" customHeight="1" x14ac:dyDescent="0.25">
      <c r="A214" s="45" t="s">
        <v>201</v>
      </c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17">
        <f>ROUND(MIN(N204:N212),2)</f>
        <v>0.47</v>
      </c>
    </row>
    <row r="215" spans="1:14" ht="18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</row>
    <row r="216" spans="1:14" ht="18" customHeight="1" x14ac:dyDescent="0.25">
      <c r="A216" s="48" t="s">
        <v>161</v>
      </c>
      <c r="B216" s="48"/>
      <c r="C216" s="49" t="s">
        <v>604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</row>
    <row r="217" spans="1:14" ht="2.25" customHeight="1" x14ac:dyDescent="0.25"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</row>
    <row r="218" spans="1:14" ht="63" customHeight="1" x14ac:dyDescent="0.25">
      <c r="A218" s="8" t="s">
        <v>22</v>
      </c>
      <c r="B218" s="8" t="s">
        <v>163</v>
      </c>
      <c r="C218" s="8" t="s">
        <v>164</v>
      </c>
      <c r="D218" s="9" t="s">
        <v>165</v>
      </c>
      <c r="E218" s="8" t="s">
        <v>166</v>
      </c>
      <c r="F218" s="8" t="s">
        <v>167</v>
      </c>
      <c r="G218" s="8" t="s">
        <v>168</v>
      </c>
      <c r="H218" s="8" t="s">
        <v>169</v>
      </c>
      <c r="I218" s="8" t="s">
        <v>170</v>
      </c>
      <c r="J218" s="8" t="s">
        <v>171</v>
      </c>
      <c r="K218" s="8" t="s">
        <v>172</v>
      </c>
      <c r="L218" s="8" t="s">
        <v>173</v>
      </c>
      <c r="M218" s="8" t="s">
        <v>174</v>
      </c>
      <c r="N218" s="8" t="s">
        <v>175</v>
      </c>
    </row>
    <row r="219" spans="1:14" ht="14.25" customHeight="1" x14ac:dyDescent="0.25">
      <c r="A219" s="9">
        <v>1</v>
      </c>
      <c r="B219" s="9">
        <v>2</v>
      </c>
      <c r="C219" s="9">
        <v>3</v>
      </c>
      <c r="D219" s="9">
        <v>4</v>
      </c>
      <c r="E219" s="9">
        <v>5</v>
      </c>
      <c r="F219" s="9">
        <v>6</v>
      </c>
      <c r="G219" s="9">
        <v>7</v>
      </c>
      <c r="H219" s="9">
        <v>8</v>
      </c>
      <c r="I219" s="9">
        <v>9</v>
      </c>
      <c r="J219" s="9">
        <v>10</v>
      </c>
      <c r="K219" s="9">
        <v>11</v>
      </c>
      <c r="L219" s="9">
        <v>12</v>
      </c>
      <c r="M219" s="9">
        <v>13</v>
      </c>
      <c r="N219" s="9">
        <v>14</v>
      </c>
    </row>
    <row r="220" spans="1:14" ht="77.25" customHeight="1" x14ac:dyDescent="0.25">
      <c r="A220" s="3">
        <v>1</v>
      </c>
      <c r="B220" s="4" t="s">
        <v>115</v>
      </c>
      <c r="C220" s="4" t="s">
        <v>605</v>
      </c>
      <c r="D220" s="4" t="s">
        <v>606</v>
      </c>
      <c r="E220" s="4" t="s">
        <v>607</v>
      </c>
      <c r="F220" s="6" t="s">
        <v>400</v>
      </c>
      <c r="G220" s="6">
        <v>107.9</v>
      </c>
      <c r="H220" s="16" t="s">
        <v>58</v>
      </c>
      <c r="I220" s="4" t="s">
        <v>608</v>
      </c>
      <c r="J220" s="4" t="s">
        <v>609</v>
      </c>
      <c r="K220" s="4" t="s">
        <v>610</v>
      </c>
      <c r="L220" s="4" t="s">
        <v>611</v>
      </c>
      <c r="M220" s="16" t="s">
        <v>69</v>
      </c>
      <c r="N220" s="6">
        <v>4.32</v>
      </c>
    </row>
    <row r="221" spans="1:14" ht="18" customHeight="1" x14ac:dyDescent="0.25">
      <c r="A221" s="45" t="s">
        <v>200</v>
      </c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17">
        <f>ROUND(MAX(N220),2)</f>
        <v>4.32</v>
      </c>
    </row>
    <row r="222" spans="1:14" ht="18" customHeight="1" x14ac:dyDescent="0.25">
      <c r="A222" s="45" t="s">
        <v>201</v>
      </c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17">
        <f>ROUND(MIN(N220),2)</f>
        <v>4.32</v>
      </c>
    </row>
    <row r="223" spans="1:14" ht="18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</row>
    <row r="224" spans="1:14" ht="18" customHeight="1" x14ac:dyDescent="0.25">
      <c r="A224" s="48" t="s">
        <v>161</v>
      </c>
      <c r="B224" s="48"/>
      <c r="C224" s="49" t="s">
        <v>612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</row>
    <row r="225" spans="1:14" ht="2.25" customHeight="1" x14ac:dyDescent="0.25"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</row>
    <row r="226" spans="1:14" ht="63" customHeight="1" x14ac:dyDescent="0.25">
      <c r="A226" s="8" t="s">
        <v>22</v>
      </c>
      <c r="B226" s="8" t="s">
        <v>163</v>
      </c>
      <c r="C226" s="8" t="s">
        <v>164</v>
      </c>
      <c r="D226" s="9" t="s">
        <v>165</v>
      </c>
      <c r="E226" s="8" t="s">
        <v>166</v>
      </c>
      <c r="F226" s="8" t="s">
        <v>167</v>
      </c>
      <c r="G226" s="8" t="s">
        <v>168</v>
      </c>
      <c r="H226" s="8" t="s">
        <v>169</v>
      </c>
      <c r="I226" s="8" t="s">
        <v>170</v>
      </c>
      <c r="J226" s="8" t="s">
        <v>171</v>
      </c>
      <c r="K226" s="8" t="s">
        <v>172</v>
      </c>
      <c r="L226" s="8" t="s">
        <v>173</v>
      </c>
      <c r="M226" s="8" t="s">
        <v>174</v>
      </c>
      <c r="N226" s="8" t="s">
        <v>175</v>
      </c>
    </row>
    <row r="227" spans="1:14" ht="14.25" customHeight="1" x14ac:dyDescent="0.25">
      <c r="A227" s="9">
        <v>1</v>
      </c>
      <c r="B227" s="9">
        <v>2</v>
      </c>
      <c r="C227" s="9">
        <v>3</v>
      </c>
      <c r="D227" s="9">
        <v>4</v>
      </c>
      <c r="E227" s="9">
        <v>5</v>
      </c>
      <c r="F227" s="9">
        <v>6</v>
      </c>
      <c r="G227" s="9">
        <v>7</v>
      </c>
      <c r="H227" s="9">
        <v>8</v>
      </c>
      <c r="I227" s="9">
        <v>9</v>
      </c>
      <c r="J227" s="9">
        <v>10</v>
      </c>
      <c r="K227" s="9">
        <v>11</v>
      </c>
      <c r="L227" s="9">
        <v>12</v>
      </c>
      <c r="M227" s="9">
        <v>13</v>
      </c>
      <c r="N227" s="9">
        <v>14</v>
      </c>
    </row>
    <row r="228" spans="1:14" ht="55.5" customHeight="1" x14ac:dyDescent="0.25">
      <c r="A228" s="3">
        <v>1</v>
      </c>
      <c r="B228" s="4" t="s">
        <v>119</v>
      </c>
      <c r="C228" s="4" t="s">
        <v>613</v>
      </c>
      <c r="D228" s="4" t="s">
        <v>614</v>
      </c>
      <c r="E228" s="4" t="s">
        <v>524</v>
      </c>
      <c r="F228" s="6" t="s">
        <v>109</v>
      </c>
      <c r="G228" s="6">
        <v>175.77</v>
      </c>
      <c r="H228" s="16" t="s">
        <v>58</v>
      </c>
      <c r="I228" s="4" t="s">
        <v>615</v>
      </c>
      <c r="J228" s="4" t="s">
        <v>526</v>
      </c>
      <c r="K228" s="4" t="s">
        <v>616</v>
      </c>
      <c r="L228" s="4"/>
      <c r="M228" s="16" t="s">
        <v>62</v>
      </c>
      <c r="N228" s="6">
        <v>1.76</v>
      </c>
    </row>
    <row r="229" spans="1:14" ht="122.25" customHeight="1" x14ac:dyDescent="0.25">
      <c r="A229" s="3">
        <v>2</v>
      </c>
      <c r="B229" s="4" t="s">
        <v>119</v>
      </c>
      <c r="C229" s="4" t="s">
        <v>617</v>
      </c>
      <c r="D229" s="4" t="s">
        <v>614</v>
      </c>
      <c r="E229" s="4" t="s">
        <v>618</v>
      </c>
      <c r="F229" s="6" t="s">
        <v>228</v>
      </c>
      <c r="G229" s="6">
        <v>256.8</v>
      </c>
      <c r="H229" s="16" t="s">
        <v>58</v>
      </c>
      <c r="I229" s="4" t="s">
        <v>619</v>
      </c>
      <c r="J229" s="4" t="s">
        <v>586</v>
      </c>
      <c r="K229" s="4" t="s">
        <v>620</v>
      </c>
      <c r="L229" s="4" t="s">
        <v>621</v>
      </c>
      <c r="M229" s="16" t="s">
        <v>62</v>
      </c>
      <c r="N229" s="6">
        <v>4.28</v>
      </c>
    </row>
    <row r="230" spans="1:14" ht="122.25" customHeight="1" x14ac:dyDescent="0.25">
      <c r="A230" s="3">
        <v>3</v>
      </c>
      <c r="B230" s="4" t="s">
        <v>119</v>
      </c>
      <c r="C230" s="4" t="s">
        <v>617</v>
      </c>
      <c r="D230" s="4" t="s">
        <v>614</v>
      </c>
      <c r="E230" s="4" t="s">
        <v>618</v>
      </c>
      <c r="F230" s="6" t="s">
        <v>179</v>
      </c>
      <c r="G230" s="6">
        <v>214</v>
      </c>
      <c r="H230" s="16" t="s">
        <v>58</v>
      </c>
      <c r="I230" s="4" t="s">
        <v>619</v>
      </c>
      <c r="J230" s="4" t="s">
        <v>586</v>
      </c>
      <c r="K230" s="4" t="s">
        <v>622</v>
      </c>
      <c r="L230" s="4" t="s">
        <v>621</v>
      </c>
      <c r="M230" s="16" t="s">
        <v>62</v>
      </c>
      <c r="N230" s="6">
        <v>4.28</v>
      </c>
    </row>
    <row r="231" spans="1:14" ht="168" customHeight="1" x14ac:dyDescent="0.25">
      <c r="A231" s="3">
        <v>4</v>
      </c>
      <c r="B231" s="4" t="s">
        <v>119</v>
      </c>
      <c r="C231" s="4" t="s">
        <v>623</v>
      </c>
      <c r="D231" s="4" t="s">
        <v>614</v>
      </c>
      <c r="E231" s="4" t="s">
        <v>624</v>
      </c>
      <c r="F231" s="6" t="s">
        <v>179</v>
      </c>
      <c r="G231" s="6">
        <v>32.57</v>
      </c>
      <c r="H231" s="16" t="s">
        <v>58</v>
      </c>
      <c r="I231" s="4" t="s">
        <v>625</v>
      </c>
      <c r="J231" s="4" t="s">
        <v>626</v>
      </c>
      <c r="K231" s="4" t="s">
        <v>627</v>
      </c>
      <c r="L231" s="4" t="s">
        <v>621</v>
      </c>
      <c r="M231" s="16" t="s">
        <v>62</v>
      </c>
      <c r="N231" s="6">
        <v>0.65</v>
      </c>
    </row>
    <row r="232" spans="1:14" ht="89.25" customHeight="1" x14ac:dyDescent="0.25">
      <c r="A232" s="3">
        <v>5</v>
      </c>
      <c r="B232" s="4" t="s">
        <v>119</v>
      </c>
      <c r="C232" s="4" t="s">
        <v>628</v>
      </c>
      <c r="D232" s="4" t="s">
        <v>614</v>
      </c>
      <c r="E232" s="4" t="s">
        <v>629</v>
      </c>
      <c r="F232" s="6" t="s">
        <v>179</v>
      </c>
      <c r="G232" s="6">
        <v>36.18</v>
      </c>
      <c r="H232" s="16" t="s">
        <v>58</v>
      </c>
      <c r="I232" s="4" t="s">
        <v>630</v>
      </c>
      <c r="J232" s="4" t="s">
        <v>631</v>
      </c>
      <c r="K232" s="4" t="s">
        <v>632</v>
      </c>
      <c r="L232" s="4" t="s">
        <v>621</v>
      </c>
      <c r="M232" s="16" t="s">
        <v>62</v>
      </c>
      <c r="N232" s="6">
        <v>0.72</v>
      </c>
    </row>
    <row r="233" spans="1:14" ht="134.25" customHeight="1" x14ac:dyDescent="0.25">
      <c r="A233" s="3">
        <v>6</v>
      </c>
      <c r="B233" s="4" t="s">
        <v>119</v>
      </c>
      <c r="C233" s="4" t="s">
        <v>617</v>
      </c>
      <c r="D233" s="4" t="s">
        <v>614</v>
      </c>
      <c r="E233" s="4" t="s">
        <v>633</v>
      </c>
      <c r="F233" s="6" t="s">
        <v>179</v>
      </c>
      <c r="G233" s="6">
        <v>222.96</v>
      </c>
      <c r="H233" s="16" t="s">
        <v>58</v>
      </c>
      <c r="I233" s="4" t="s">
        <v>634</v>
      </c>
      <c r="J233" s="4" t="s">
        <v>635</v>
      </c>
      <c r="K233" s="4" t="s">
        <v>636</v>
      </c>
      <c r="L233" s="4" t="s">
        <v>621</v>
      </c>
      <c r="M233" s="16" t="s">
        <v>62</v>
      </c>
      <c r="N233" s="6">
        <v>4.46</v>
      </c>
    </row>
    <row r="234" spans="1:14" ht="122.25" customHeight="1" x14ac:dyDescent="0.25">
      <c r="A234" s="3">
        <v>7</v>
      </c>
      <c r="B234" s="4" t="s">
        <v>119</v>
      </c>
      <c r="C234" s="4" t="s">
        <v>617</v>
      </c>
      <c r="D234" s="4" t="s">
        <v>614</v>
      </c>
      <c r="E234" s="4" t="s">
        <v>618</v>
      </c>
      <c r="F234" s="6" t="s">
        <v>287</v>
      </c>
      <c r="G234" s="6">
        <v>171.2</v>
      </c>
      <c r="H234" s="16" t="s">
        <v>58</v>
      </c>
      <c r="I234" s="4" t="s">
        <v>619</v>
      </c>
      <c r="J234" s="4" t="s">
        <v>586</v>
      </c>
      <c r="K234" s="4" t="s">
        <v>637</v>
      </c>
      <c r="L234" s="4" t="s">
        <v>621</v>
      </c>
      <c r="M234" s="16" t="s">
        <v>62</v>
      </c>
      <c r="N234" s="6">
        <v>4.28</v>
      </c>
    </row>
    <row r="235" spans="1:14" ht="122.25" customHeight="1" x14ac:dyDescent="0.25">
      <c r="A235" s="3">
        <v>8</v>
      </c>
      <c r="B235" s="4" t="s">
        <v>119</v>
      </c>
      <c r="C235" s="4" t="s">
        <v>617</v>
      </c>
      <c r="D235" s="4" t="s">
        <v>614</v>
      </c>
      <c r="E235" s="4" t="s">
        <v>618</v>
      </c>
      <c r="F235" s="6" t="s">
        <v>217</v>
      </c>
      <c r="G235" s="6">
        <v>128.4</v>
      </c>
      <c r="H235" s="16" t="s">
        <v>58</v>
      </c>
      <c r="I235" s="4" t="s">
        <v>619</v>
      </c>
      <c r="J235" s="4" t="s">
        <v>586</v>
      </c>
      <c r="K235" s="4" t="s">
        <v>638</v>
      </c>
      <c r="L235" s="4" t="s">
        <v>621</v>
      </c>
      <c r="M235" s="16" t="s">
        <v>62</v>
      </c>
      <c r="N235" s="6">
        <v>4.28</v>
      </c>
    </row>
    <row r="236" spans="1:14" ht="123" customHeight="1" x14ac:dyDescent="0.25">
      <c r="A236" s="3">
        <v>9</v>
      </c>
      <c r="B236" s="4" t="s">
        <v>119</v>
      </c>
      <c r="C236" s="4" t="s">
        <v>617</v>
      </c>
      <c r="D236" s="4" t="s">
        <v>614</v>
      </c>
      <c r="E236" s="4" t="s">
        <v>618</v>
      </c>
      <c r="F236" s="6" t="s">
        <v>104</v>
      </c>
      <c r="G236" s="6">
        <v>85.6</v>
      </c>
      <c r="H236" s="16" t="s">
        <v>58</v>
      </c>
      <c r="I236" s="4" t="s">
        <v>619</v>
      </c>
      <c r="J236" s="4" t="s">
        <v>586</v>
      </c>
      <c r="K236" s="4" t="s">
        <v>639</v>
      </c>
      <c r="L236" s="4" t="s">
        <v>621</v>
      </c>
      <c r="M236" s="16" t="s">
        <v>62</v>
      </c>
      <c r="N236" s="6">
        <v>4.28</v>
      </c>
    </row>
    <row r="237" spans="1:14" ht="144.75" customHeight="1" x14ac:dyDescent="0.25">
      <c r="A237" s="3">
        <v>10</v>
      </c>
      <c r="B237" s="4" t="s">
        <v>119</v>
      </c>
      <c r="C237" s="4" t="s">
        <v>617</v>
      </c>
      <c r="D237" s="4" t="s">
        <v>614</v>
      </c>
      <c r="E237" s="4" t="s">
        <v>640</v>
      </c>
      <c r="F237" s="6" t="s">
        <v>179</v>
      </c>
      <c r="G237" s="6">
        <v>214.38</v>
      </c>
      <c r="H237" s="16" t="s">
        <v>58</v>
      </c>
      <c r="I237" s="4" t="s">
        <v>641</v>
      </c>
      <c r="J237" s="4" t="s">
        <v>642</v>
      </c>
      <c r="K237" s="4" t="s">
        <v>643</v>
      </c>
      <c r="L237" s="4" t="s">
        <v>621</v>
      </c>
      <c r="M237" s="16" t="s">
        <v>62</v>
      </c>
      <c r="N237" s="6">
        <v>4.29</v>
      </c>
    </row>
    <row r="238" spans="1:14" ht="122.25" customHeight="1" x14ac:dyDescent="0.25">
      <c r="A238" s="3">
        <v>11</v>
      </c>
      <c r="B238" s="4" t="s">
        <v>119</v>
      </c>
      <c r="C238" s="4" t="s">
        <v>628</v>
      </c>
      <c r="D238" s="4" t="s">
        <v>614</v>
      </c>
      <c r="E238" s="4" t="s">
        <v>192</v>
      </c>
      <c r="F238" s="6" t="s">
        <v>287</v>
      </c>
      <c r="G238" s="6">
        <v>45.8</v>
      </c>
      <c r="H238" s="16" t="s">
        <v>58</v>
      </c>
      <c r="I238" s="4" t="s">
        <v>630</v>
      </c>
      <c r="J238" s="4" t="s">
        <v>644</v>
      </c>
      <c r="K238" s="4" t="s">
        <v>645</v>
      </c>
      <c r="L238" s="4" t="s">
        <v>621</v>
      </c>
      <c r="M238" s="16" t="s">
        <v>62</v>
      </c>
      <c r="N238" s="6">
        <v>1.1499999999999999</v>
      </c>
    </row>
    <row r="239" spans="1:14" ht="66" customHeight="1" x14ac:dyDescent="0.25">
      <c r="A239" s="3">
        <v>12</v>
      </c>
      <c r="B239" s="4" t="s">
        <v>119</v>
      </c>
      <c r="C239" s="4" t="s">
        <v>617</v>
      </c>
      <c r="D239" s="4" t="s">
        <v>614</v>
      </c>
      <c r="E239" s="4" t="s">
        <v>197</v>
      </c>
      <c r="F239" s="6" t="s">
        <v>287</v>
      </c>
      <c r="G239" s="6">
        <v>42.13</v>
      </c>
      <c r="H239" s="16" t="s">
        <v>58</v>
      </c>
      <c r="I239" s="4" t="s">
        <v>630</v>
      </c>
      <c r="J239" s="4" t="s">
        <v>646</v>
      </c>
      <c r="K239" s="4" t="s">
        <v>647</v>
      </c>
      <c r="L239" s="4" t="s">
        <v>621</v>
      </c>
      <c r="M239" s="16" t="s">
        <v>62</v>
      </c>
      <c r="N239" s="6">
        <v>1.05</v>
      </c>
    </row>
    <row r="240" spans="1:14" ht="134.25" customHeight="1" x14ac:dyDescent="0.25">
      <c r="A240" s="3">
        <v>13</v>
      </c>
      <c r="B240" s="4" t="s">
        <v>119</v>
      </c>
      <c r="C240" s="4" t="s">
        <v>648</v>
      </c>
      <c r="D240" s="4" t="s">
        <v>614</v>
      </c>
      <c r="E240" s="4" t="s">
        <v>649</v>
      </c>
      <c r="F240" s="6" t="s">
        <v>179</v>
      </c>
      <c r="G240" s="6">
        <v>176.81</v>
      </c>
      <c r="H240" s="16" t="s">
        <v>58</v>
      </c>
      <c r="I240" s="4" t="s">
        <v>650</v>
      </c>
      <c r="J240" s="4" t="s">
        <v>651</v>
      </c>
      <c r="K240" s="4" t="s">
        <v>652</v>
      </c>
      <c r="L240" s="4"/>
      <c r="M240" s="16" t="s">
        <v>62</v>
      </c>
      <c r="N240" s="6">
        <v>3.54</v>
      </c>
    </row>
    <row r="241" spans="1:14" ht="78" customHeight="1" x14ac:dyDescent="0.25">
      <c r="A241" s="3">
        <v>14</v>
      </c>
      <c r="B241" s="4" t="s">
        <v>119</v>
      </c>
      <c r="C241" s="4" t="s">
        <v>653</v>
      </c>
      <c r="D241" s="4" t="s">
        <v>614</v>
      </c>
      <c r="E241" s="4" t="s">
        <v>654</v>
      </c>
      <c r="F241" s="6" t="s">
        <v>179</v>
      </c>
      <c r="G241" s="6">
        <v>267.98</v>
      </c>
      <c r="H241" s="16" t="s">
        <v>58</v>
      </c>
      <c r="I241" s="4" t="s">
        <v>655</v>
      </c>
      <c r="J241" s="4" t="s">
        <v>656</v>
      </c>
      <c r="K241" s="4" t="s">
        <v>657</v>
      </c>
      <c r="L241" s="4"/>
      <c r="M241" s="16" t="s">
        <v>62</v>
      </c>
      <c r="N241" s="6">
        <v>5.36</v>
      </c>
    </row>
    <row r="242" spans="1:14" ht="43.5" customHeight="1" x14ac:dyDescent="0.25">
      <c r="A242" s="3">
        <v>15</v>
      </c>
      <c r="B242" s="4" t="s">
        <v>119</v>
      </c>
      <c r="C242" s="4" t="s">
        <v>658</v>
      </c>
      <c r="D242" s="4" t="s">
        <v>614</v>
      </c>
      <c r="E242" s="4" t="s">
        <v>659</v>
      </c>
      <c r="F242" s="6" t="s">
        <v>179</v>
      </c>
      <c r="G242" s="6">
        <v>37.82</v>
      </c>
      <c r="H242" s="16" t="s">
        <v>58</v>
      </c>
      <c r="I242" s="4" t="s">
        <v>660</v>
      </c>
      <c r="J242" s="4" t="s">
        <v>661</v>
      </c>
      <c r="K242" s="4" t="s">
        <v>662</v>
      </c>
      <c r="L242" s="4"/>
      <c r="M242" s="16" t="s">
        <v>62</v>
      </c>
      <c r="N242" s="6">
        <v>0.76</v>
      </c>
    </row>
    <row r="243" spans="1:14" ht="134.25" customHeight="1" x14ac:dyDescent="0.25">
      <c r="A243" s="3">
        <v>16</v>
      </c>
      <c r="B243" s="4" t="s">
        <v>119</v>
      </c>
      <c r="C243" s="4" t="s">
        <v>617</v>
      </c>
      <c r="D243" s="4" t="s">
        <v>614</v>
      </c>
      <c r="E243" s="4" t="s">
        <v>663</v>
      </c>
      <c r="F243" s="6" t="s">
        <v>179</v>
      </c>
      <c r="G243" s="6">
        <v>32.57</v>
      </c>
      <c r="H243" s="16" t="s">
        <v>58</v>
      </c>
      <c r="I243" s="4" t="s">
        <v>625</v>
      </c>
      <c r="J243" s="4" t="s">
        <v>664</v>
      </c>
      <c r="K243" s="4" t="s">
        <v>627</v>
      </c>
      <c r="L243" s="4" t="s">
        <v>621</v>
      </c>
      <c r="M243" s="16" t="s">
        <v>62</v>
      </c>
      <c r="N243" s="6">
        <v>0.65</v>
      </c>
    </row>
    <row r="244" spans="1:14" ht="178.5" customHeight="1" x14ac:dyDescent="0.25">
      <c r="A244" s="3">
        <v>17</v>
      </c>
      <c r="B244" s="4" t="s">
        <v>119</v>
      </c>
      <c r="C244" s="4" t="s">
        <v>617</v>
      </c>
      <c r="D244" s="4" t="s">
        <v>614</v>
      </c>
      <c r="E244" s="4" t="s">
        <v>665</v>
      </c>
      <c r="F244" s="6" t="s">
        <v>179</v>
      </c>
      <c r="G244" s="6">
        <v>48.31</v>
      </c>
      <c r="H244" s="16" t="s">
        <v>58</v>
      </c>
      <c r="I244" s="4" t="s">
        <v>666</v>
      </c>
      <c r="J244" s="4" t="s">
        <v>520</v>
      </c>
      <c r="K244" s="4" t="s">
        <v>667</v>
      </c>
      <c r="L244" s="4" t="s">
        <v>621</v>
      </c>
      <c r="M244" s="16" t="s">
        <v>62</v>
      </c>
      <c r="N244" s="6">
        <v>0.97</v>
      </c>
    </row>
    <row r="245" spans="1:14" ht="66.75" customHeight="1" x14ac:dyDescent="0.25">
      <c r="A245" s="3">
        <v>18</v>
      </c>
      <c r="B245" s="4" t="s">
        <v>119</v>
      </c>
      <c r="C245" s="4" t="s">
        <v>617</v>
      </c>
      <c r="D245" s="4" t="s">
        <v>614</v>
      </c>
      <c r="E245" s="4" t="s">
        <v>197</v>
      </c>
      <c r="F245" s="6" t="s">
        <v>179</v>
      </c>
      <c r="G245" s="6">
        <v>36.18</v>
      </c>
      <c r="H245" s="16" t="s">
        <v>58</v>
      </c>
      <c r="I245" s="4" t="s">
        <v>630</v>
      </c>
      <c r="J245" s="4" t="s">
        <v>668</v>
      </c>
      <c r="K245" s="4" t="s">
        <v>669</v>
      </c>
      <c r="L245" s="4" t="s">
        <v>621</v>
      </c>
      <c r="M245" s="16" t="s">
        <v>62</v>
      </c>
      <c r="N245" s="6">
        <v>0.72</v>
      </c>
    </row>
    <row r="246" spans="1:14" ht="144.75" customHeight="1" x14ac:dyDescent="0.25">
      <c r="A246" s="3">
        <v>19</v>
      </c>
      <c r="B246" s="4" t="s">
        <v>119</v>
      </c>
      <c r="C246" s="4" t="s">
        <v>617</v>
      </c>
      <c r="D246" s="4" t="s">
        <v>614</v>
      </c>
      <c r="E246" s="4" t="s">
        <v>670</v>
      </c>
      <c r="F246" s="6" t="s">
        <v>179</v>
      </c>
      <c r="G246" s="6">
        <v>44.18</v>
      </c>
      <c r="H246" s="16" t="s">
        <v>58</v>
      </c>
      <c r="I246" s="4" t="s">
        <v>671</v>
      </c>
      <c r="J246" s="4" t="s">
        <v>672</v>
      </c>
      <c r="K246" s="4" t="s">
        <v>673</v>
      </c>
      <c r="L246" s="4" t="s">
        <v>621</v>
      </c>
      <c r="M246" s="16" t="s">
        <v>62</v>
      </c>
      <c r="N246" s="6">
        <v>0.88</v>
      </c>
    </row>
    <row r="247" spans="1:14" ht="55.5" customHeight="1" x14ac:dyDescent="0.25">
      <c r="A247" s="3">
        <v>20</v>
      </c>
      <c r="B247" s="4" t="s">
        <v>119</v>
      </c>
      <c r="C247" s="4" t="s">
        <v>617</v>
      </c>
      <c r="D247" s="4" t="s">
        <v>614</v>
      </c>
      <c r="E247" s="4" t="s">
        <v>674</v>
      </c>
      <c r="F247" s="6" t="s">
        <v>179</v>
      </c>
      <c r="G247" s="6">
        <v>47.73</v>
      </c>
      <c r="H247" s="16" t="s">
        <v>58</v>
      </c>
      <c r="I247" s="4" t="s">
        <v>675</v>
      </c>
      <c r="J247" s="4" t="s">
        <v>676</v>
      </c>
      <c r="K247" s="4" t="s">
        <v>677</v>
      </c>
      <c r="L247" s="4" t="s">
        <v>621</v>
      </c>
      <c r="M247" s="16" t="s">
        <v>62</v>
      </c>
      <c r="N247" s="6">
        <v>0.95</v>
      </c>
    </row>
    <row r="248" spans="1:14" ht="122.25" customHeight="1" x14ac:dyDescent="0.25">
      <c r="A248" s="3">
        <v>21</v>
      </c>
      <c r="B248" s="4" t="s">
        <v>119</v>
      </c>
      <c r="C248" s="4" t="s">
        <v>617</v>
      </c>
      <c r="D248" s="4" t="s">
        <v>614</v>
      </c>
      <c r="E248" s="4" t="s">
        <v>678</v>
      </c>
      <c r="F248" s="6" t="s">
        <v>109</v>
      </c>
      <c r="G248" s="6">
        <v>88</v>
      </c>
      <c r="H248" s="16" t="s">
        <v>58</v>
      </c>
      <c r="I248" s="4" t="s">
        <v>666</v>
      </c>
      <c r="J248" s="4" t="s">
        <v>679</v>
      </c>
      <c r="K248" s="4" t="s">
        <v>680</v>
      </c>
      <c r="L248" s="4"/>
      <c r="M248" s="16" t="s">
        <v>62</v>
      </c>
      <c r="N248" s="6">
        <v>0.88</v>
      </c>
    </row>
    <row r="249" spans="1:14" ht="18" customHeight="1" x14ac:dyDescent="0.25">
      <c r="A249" s="45" t="s">
        <v>200</v>
      </c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17">
        <f>ROUND(MAX(N228:N248),2)</f>
        <v>5.36</v>
      </c>
    </row>
    <row r="250" spans="1:14" ht="18" customHeight="1" x14ac:dyDescent="0.25">
      <c r="A250" s="45" t="s">
        <v>201</v>
      </c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17">
        <f>ROUND(MIN(N228:N248),2)</f>
        <v>0.65</v>
      </c>
    </row>
    <row r="251" spans="1:14" ht="18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</row>
    <row r="252" spans="1:14" ht="18" customHeight="1" x14ac:dyDescent="0.25">
      <c r="A252" s="48" t="s">
        <v>161</v>
      </c>
      <c r="B252" s="48"/>
      <c r="C252" s="49" t="s">
        <v>681</v>
      </c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</row>
    <row r="253" spans="1:14" ht="2.25" customHeight="1" x14ac:dyDescent="0.25"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</row>
    <row r="254" spans="1:14" ht="63" customHeight="1" x14ac:dyDescent="0.25">
      <c r="A254" s="8" t="s">
        <v>22</v>
      </c>
      <c r="B254" s="8" t="s">
        <v>163</v>
      </c>
      <c r="C254" s="8" t="s">
        <v>164</v>
      </c>
      <c r="D254" s="9" t="s">
        <v>165</v>
      </c>
      <c r="E254" s="8" t="s">
        <v>166</v>
      </c>
      <c r="F254" s="8" t="s">
        <v>167</v>
      </c>
      <c r="G254" s="8" t="s">
        <v>168</v>
      </c>
      <c r="H254" s="8" t="s">
        <v>169</v>
      </c>
      <c r="I254" s="8" t="s">
        <v>170</v>
      </c>
      <c r="J254" s="8" t="s">
        <v>171</v>
      </c>
      <c r="K254" s="8" t="s">
        <v>172</v>
      </c>
      <c r="L254" s="8" t="s">
        <v>173</v>
      </c>
      <c r="M254" s="8" t="s">
        <v>174</v>
      </c>
      <c r="N254" s="8" t="s">
        <v>175</v>
      </c>
    </row>
    <row r="255" spans="1:14" ht="13.5" customHeight="1" x14ac:dyDescent="0.25">
      <c r="A255" s="9">
        <v>1</v>
      </c>
      <c r="B255" s="9">
        <v>2</v>
      </c>
      <c r="C255" s="9">
        <v>3</v>
      </c>
      <c r="D255" s="9">
        <v>4</v>
      </c>
      <c r="E255" s="9">
        <v>5</v>
      </c>
      <c r="F255" s="9">
        <v>6</v>
      </c>
      <c r="G255" s="9">
        <v>7</v>
      </c>
      <c r="H255" s="9">
        <v>8</v>
      </c>
      <c r="I255" s="9">
        <v>9</v>
      </c>
      <c r="J255" s="9">
        <v>10</v>
      </c>
      <c r="K255" s="9">
        <v>11</v>
      </c>
      <c r="L255" s="9">
        <v>12</v>
      </c>
      <c r="M255" s="9">
        <v>13</v>
      </c>
      <c r="N255" s="9">
        <v>14</v>
      </c>
    </row>
    <row r="256" spans="1:14" ht="44.25" customHeight="1" x14ac:dyDescent="0.25">
      <c r="A256" s="3">
        <v>1</v>
      </c>
      <c r="B256" s="4" t="s">
        <v>123</v>
      </c>
      <c r="C256" s="4" t="s">
        <v>682</v>
      </c>
      <c r="D256" s="4" t="s">
        <v>683</v>
      </c>
      <c r="E256" s="4" t="s">
        <v>684</v>
      </c>
      <c r="F256" s="6" t="s">
        <v>109</v>
      </c>
      <c r="G256" s="6">
        <v>482.05</v>
      </c>
      <c r="H256" s="16" t="s">
        <v>58</v>
      </c>
      <c r="I256" s="4" t="s">
        <v>685</v>
      </c>
      <c r="J256" s="4" t="s">
        <v>686</v>
      </c>
      <c r="K256" s="4" t="s">
        <v>687</v>
      </c>
      <c r="L256" s="4"/>
      <c r="M256" s="16" t="s">
        <v>62</v>
      </c>
      <c r="N256" s="6">
        <v>4.82</v>
      </c>
    </row>
    <row r="257" spans="1:14" ht="55.5" customHeight="1" x14ac:dyDescent="0.25">
      <c r="A257" s="3">
        <v>2</v>
      </c>
      <c r="B257" s="4" t="s">
        <v>123</v>
      </c>
      <c r="C257" s="4" t="s">
        <v>688</v>
      </c>
      <c r="D257" s="4" t="s">
        <v>683</v>
      </c>
      <c r="E257" s="4" t="s">
        <v>524</v>
      </c>
      <c r="F257" s="6" t="s">
        <v>179</v>
      </c>
      <c r="G257" s="6">
        <v>140.97999999999999</v>
      </c>
      <c r="H257" s="16" t="s">
        <v>58</v>
      </c>
      <c r="I257" s="4" t="s">
        <v>689</v>
      </c>
      <c r="J257" s="4" t="s">
        <v>686</v>
      </c>
      <c r="K257" s="4" t="s">
        <v>690</v>
      </c>
      <c r="L257" s="4"/>
      <c r="M257" s="16" t="s">
        <v>62</v>
      </c>
      <c r="N257" s="6">
        <v>2.82</v>
      </c>
    </row>
    <row r="258" spans="1:14" ht="66" customHeight="1" x14ac:dyDescent="0.25">
      <c r="A258" s="3">
        <v>3</v>
      </c>
      <c r="B258" s="4" t="s">
        <v>123</v>
      </c>
      <c r="C258" s="4" t="s">
        <v>691</v>
      </c>
      <c r="D258" s="4" t="s">
        <v>683</v>
      </c>
      <c r="E258" s="4" t="s">
        <v>692</v>
      </c>
      <c r="F258" s="6" t="s">
        <v>109</v>
      </c>
      <c r="G258" s="6">
        <v>557.19000000000005</v>
      </c>
      <c r="H258" s="16" t="s">
        <v>58</v>
      </c>
      <c r="I258" s="4" t="s">
        <v>693</v>
      </c>
      <c r="J258" s="4" t="s">
        <v>483</v>
      </c>
      <c r="K258" s="4" t="s">
        <v>694</v>
      </c>
      <c r="L258" s="4"/>
      <c r="M258" s="16" t="s">
        <v>62</v>
      </c>
      <c r="N258" s="6">
        <v>5.57</v>
      </c>
    </row>
    <row r="259" spans="1:14" ht="44.25" customHeight="1" x14ac:dyDescent="0.25">
      <c r="A259" s="3">
        <v>4</v>
      </c>
      <c r="B259" s="4" t="s">
        <v>123</v>
      </c>
      <c r="C259" s="4" t="s">
        <v>695</v>
      </c>
      <c r="D259" s="4" t="s">
        <v>683</v>
      </c>
      <c r="E259" s="4" t="s">
        <v>696</v>
      </c>
      <c r="F259" s="6" t="s">
        <v>109</v>
      </c>
      <c r="G259" s="6">
        <v>1162.27</v>
      </c>
      <c r="H259" s="16" t="s">
        <v>58</v>
      </c>
      <c r="I259" s="4" t="s">
        <v>697</v>
      </c>
      <c r="J259" s="4" t="s">
        <v>189</v>
      </c>
      <c r="K259" s="4" t="s">
        <v>698</v>
      </c>
      <c r="L259" s="4"/>
      <c r="M259" s="16" t="s">
        <v>62</v>
      </c>
      <c r="N259" s="6">
        <v>11.62</v>
      </c>
    </row>
    <row r="260" spans="1:14" ht="43.5" customHeight="1" x14ac:dyDescent="0.25">
      <c r="A260" s="3">
        <v>5</v>
      </c>
      <c r="B260" s="4" t="s">
        <v>123</v>
      </c>
      <c r="C260" s="4" t="s">
        <v>699</v>
      </c>
      <c r="D260" s="4" t="s">
        <v>683</v>
      </c>
      <c r="E260" s="4" t="s">
        <v>700</v>
      </c>
      <c r="F260" s="6" t="s">
        <v>109</v>
      </c>
      <c r="G260" s="6">
        <v>387.52</v>
      </c>
      <c r="H260" s="16" t="s">
        <v>58</v>
      </c>
      <c r="I260" s="4" t="s">
        <v>701</v>
      </c>
      <c r="J260" s="4" t="s">
        <v>189</v>
      </c>
      <c r="K260" s="4" t="s">
        <v>702</v>
      </c>
      <c r="L260" s="4"/>
      <c r="M260" s="16" t="s">
        <v>62</v>
      </c>
      <c r="N260" s="6">
        <v>3.88</v>
      </c>
    </row>
    <row r="261" spans="1:14" ht="18" customHeight="1" x14ac:dyDescent="0.25">
      <c r="A261" s="45" t="s">
        <v>200</v>
      </c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17">
        <f>ROUND(MAX(N256:N260),2)</f>
        <v>11.62</v>
      </c>
    </row>
    <row r="262" spans="1:14" ht="18" customHeight="1" x14ac:dyDescent="0.25">
      <c r="A262" s="45" t="s">
        <v>201</v>
      </c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17">
        <f>ROUND(MIN(N256:N260),2)</f>
        <v>2.82</v>
      </c>
    </row>
    <row r="263" spans="1:14" ht="18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</row>
    <row r="264" spans="1:14" ht="18" customHeight="1" x14ac:dyDescent="0.25">
      <c r="A264" s="48" t="s">
        <v>161</v>
      </c>
      <c r="B264" s="48"/>
      <c r="C264" s="49" t="s">
        <v>703</v>
      </c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</row>
    <row r="265" spans="1:14" ht="2.25" customHeight="1" x14ac:dyDescent="0.25"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</row>
    <row r="266" spans="1:14" ht="63" customHeight="1" x14ac:dyDescent="0.25">
      <c r="A266" s="8" t="s">
        <v>22</v>
      </c>
      <c r="B266" s="8" t="s">
        <v>163</v>
      </c>
      <c r="C266" s="8" t="s">
        <v>164</v>
      </c>
      <c r="D266" s="9" t="s">
        <v>165</v>
      </c>
      <c r="E266" s="8" t="s">
        <v>166</v>
      </c>
      <c r="F266" s="8" t="s">
        <v>167</v>
      </c>
      <c r="G266" s="8" t="s">
        <v>168</v>
      </c>
      <c r="H266" s="8" t="s">
        <v>169</v>
      </c>
      <c r="I266" s="8" t="s">
        <v>170</v>
      </c>
      <c r="J266" s="8" t="s">
        <v>171</v>
      </c>
      <c r="K266" s="8" t="s">
        <v>172</v>
      </c>
      <c r="L266" s="8" t="s">
        <v>173</v>
      </c>
      <c r="M266" s="8" t="s">
        <v>174</v>
      </c>
      <c r="N266" s="8" t="s">
        <v>175</v>
      </c>
    </row>
    <row r="267" spans="1:14" ht="14.25" customHeight="1" x14ac:dyDescent="0.25">
      <c r="A267" s="9">
        <v>1</v>
      </c>
      <c r="B267" s="9">
        <v>2</v>
      </c>
      <c r="C267" s="9">
        <v>3</v>
      </c>
      <c r="D267" s="9">
        <v>4</v>
      </c>
      <c r="E267" s="9">
        <v>5</v>
      </c>
      <c r="F267" s="9">
        <v>6</v>
      </c>
      <c r="G267" s="9">
        <v>7</v>
      </c>
      <c r="H267" s="9">
        <v>8</v>
      </c>
      <c r="I267" s="9">
        <v>9</v>
      </c>
      <c r="J267" s="9">
        <v>10</v>
      </c>
      <c r="K267" s="9">
        <v>11</v>
      </c>
      <c r="L267" s="9">
        <v>12</v>
      </c>
      <c r="M267" s="9">
        <v>13</v>
      </c>
      <c r="N267" s="9">
        <v>14</v>
      </c>
    </row>
    <row r="268" spans="1:14" ht="21" customHeight="1" x14ac:dyDescent="0.25">
      <c r="A268" s="3">
        <v>1</v>
      </c>
      <c r="B268" s="4"/>
      <c r="C268" s="4"/>
      <c r="D268" s="4"/>
      <c r="E268" s="4"/>
      <c r="F268" s="6"/>
      <c r="G268" s="6"/>
      <c r="H268" s="16"/>
      <c r="I268" s="4"/>
      <c r="J268" s="4"/>
      <c r="K268" s="4"/>
      <c r="L268" s="4"/>
      <c r="M268" s="16"/>
      <c r="N268" s="6">
        <v>0</v>
      </c>
    </row>
    <row r="269" spans="1:14" ht="18" customHeight="1" x14ac:dyDescent="0.25">
      <c r="A269" s="45" t="s">
        <v>200</v>
      </c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17">
        <f>ROUND(MAX(N268),2)</f>
        <v>0</v>
      </c>
    </row>
    <row r="270" spans="1:14" ht="18" customHeight="1" x14ac:dyDescent="0.25">
      <c r="A270" s="45" t="s">
        <v>201</v>
      </c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17">
        <f>ROUND(MIN(N268),2)</f>
        <v>0</v>
      </c>
    </row>
    <row r="271" spans="1:14" ht="18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</row>
    <row r="272" spans="1:14" ht="18" customHeight="1" x14ac:dyDescent="0.25">
      <c r="A272" s="48" t="s">
        <v>161</v>
      </c>
      <c r="B272" s="48"/>
      <c r="C272" s="49" t="s">
        <v>704</v>
      </c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</row>
    <row r="273" spans="1:14" ht="2.25" customHeight="1" x14ac:dyDescent="0.25"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</row>
    <row r="274" spans="1:14" ht="63" customHeight="1" x14ac:dyDescent="0.25">
      <c r="A274" s="8" t="s">
        <v>22</v>
      </c>
      <c r="B274" s="8" t="s">
        <v>163</v>
      </c>
      <c r="C274" s="8" t="s">
        <v>164</v>
      </c>
      <c r="D274" s="9" t="s">
        <v>165</v>
      </c>
      <c r="E274" s="8" t="s">
        <v>166</v>
      </c>
      <c r="F274" s="8" t="s">
        <v>167</v>
      </c>
      <c r="G274" s="8" t="s">
        <v>168</v>
      </c>
      <c r="H274" s="8" t="s">
        <v>169</v>
      </c>
      <c r="I274" s="8" t="s">
        <v>170</v>
      </c>
      <c r="J274" s="8" t="s">
        <v>171</v>
      </c>
      <c r="K274" s="8" t="s">
        <v>172</v>
      </c>
      <c r="L274" s="8" t="s">
        <v>173</v>
      </c>
      <c r="M274" s="8" t="s">
        <v>174</v>
      </c>
      <c r="N274" s="8" t="s">
        <v>175</v>
      </c>
    </row>
    <row r="275" spans="1:14" ht="14.25" customHeight="1" x14ac:dyDescent="0.25">
      <c r="A275" s="9">
        <v>1</v>
      </c>
      <c r="B275" s="9">
        <v>2</v>
      </c>
      <c r="C275" s="9">
        <v>3</v>
      </c>
      <c r="D275" s="9">
        <v>4</v>
      </c>
      <c r="E275" s="9">
        <v>5</v>
      </c>
      <c r="F275" s="9">
        <v>6</v>
      </c>
      <c r="G275" s="9">
        <v>7</v>
      </c>
      <c r="H275" s="9">
        <v>8</v>
      </c>
      <c r="I275" s="9">
        <v>9</v>
      </c>
      <c r="J275" s="9">
        <v>10</v>
      </c>
      <c r="K275" s="9">
        <v>11</v>
      </c>
      <c r="L275" s="9">
        <v>12</v>
      </c>
      <c r="M275" s="9">
        <v>13</v>
      </c>
      <c r="N275" s="9">
        <v>14</v>
      </c>
    </row>
    <row r="276" spans="1:14" ht="21.75" customHeight="1" x14ac:dyDescent="0.25">
      <c r="A276" s="3">
        <v>1</v>
      </c>
      <c r="B276" s="4"/>
      <c r="C276" s="4"/>
      <c r="D276" s="4"/>
      <c r="E276" s="4"/>
      <c r="F276" s="6"/>
      <c r="G276" s="6"/>
      <c r="H276" s="16"/>
      <c r="I276" s="4"/>
      <c r="J276" s="4"/>
      <c r="K276" s="4"/>
      <c r="L276" s="4"/>
      <c r="M276" s="16"/>
      <c r="N276" s="6">
        <v>0</v>
      </c>
    </row>
    <row r="277" spans="1:14" ht="18" customHeight="1" x14ac:dyDescent="0.25">
      <c r="A277" s="45" t="s">
        <v>200</v>
      </c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17">
        <f>ROUND(MAX(N276),2)</f>
        <v>0</v>
      </c>
    </row>
    <row r="278" spans="1:14" ht="18" customHeight="1" x14ac:dyDescent="0.25">
      <c r="A278" s="45" t="s">
        <v>201</v>
      </c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17">
        <f>ROUND(MIN(N276),2)</f>
        <v>0</v>
      </c>
    </row>
    <row r="279" spans="1:14" ht="18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</row>
    <row r="280" spans="1:14" ht="18" customHeight="1" x14ac:dyDescent="0.25">
      <c r="A280" s="48" t="s">
        <v>161</v>
      </c>
      <c r="B280" s="48"/>
      <c r="C280" s="49" t="s">
        <v>705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</row>
    <row r="281" spans="1:14" ht="1.5" customHeight="1" x14ac:dyDescent="0.25"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</row>
    <row r="282" spans="1:14" ht="63" customHeight="1" x14ac:dyDescent="0.25">
      <c r="A282" s="8" t="s">
        <v>22</v>
      </c>
      <c r="B282" s="8" t="s">
        <v>163</v>
      </c>
      <c r="C282" s="8" t="s">
        <v>164</v>
      </c>
      <c r="D282" s="9" t="s">
        <v>165</v>
      </c>
      <c r="E282" s="8" t="s">
        <v>166</v>
      </c>
      <c r="F282" s="8" t="s">
        <v>167</v>
      </c>
      <c r="G282" s="8" t="s">
        <v>168</v>
      </c>
      <c r="H282" s="8" t="s">
        <v>169</v>
      </c>
      <c r="I282" s="8" t="s">
        <v>170</v>
      </c>
      <c r="J282" s="8" t="s">
        <v>171</v>
      </c>
      <c r="K282" s="8" t="s">
        <v>172</v>
      </c>
      <c r="L282" s="8" t="s">
        <v>173</v>
      </c>
      <c r="M282" s="8" t="s">
        <v>174</v>
      </c>
      <c r="N282" s="8" t="s">
        <v>175</v>
      </c>
    </row>
    <row r="283" spans="1:14" ht="14.25" customHeight="1" x14ac:dyDescent="0.25">
      <c r="A283" s="9">
        <v>1</v>
      </c>
      <c r="B283" s="9">
        <v>2</v>
      </c>
      <c r="C283" s="9">
        <v>3</v>
      </c>
      <c r="D283" s="9">
        <v>4</v>
      </c>
      <c r="E283" s="9">
        <v>5</v>
      </c>
      <c r="F283" s="9">
        <v>6</v>
      </c>
      <c r="G283" s="9">
        <v>7</v>
      </c>
      <c r="H283" s="9">
        <v>8</v>
      </c>
      <c r="I283" s="9">
        <v>9</v>
      </c>
      <c r="J283" s="9">
        <v>10</v>
      </c>
      <c r="K283" s="9">
        <v>11</v>
      </c>
      <c r="L283" s="9">
        <v>12</v>
      </c>
      <c r="M283" s="9">
        <v>13</v>
      </c>
      <c r="N283" s="9">
        <v>14</v>
      </c>
    </row>
    <row r="284" spans="1:14" ht="21.75" customHeight="1" x14ac:dyDescent="0.25">
      <c r="A284" s="3">
        <v>1</v>
      </c>
      <c r="B284" s="4"/>
      <c r="C284" s="4"/>
      <c r="D284" s="4"/>
      <c r="E284" s="4"/>
      <c r="F284" s="6"/>
      <c r="G284" s="6"/>
      <c r="H284" s="16"/>
      <c r="I284" s="4"/>
      <c r="J284" s="4"/>
      <c r="K284" s="4"/>
      <c r="L284" s="4"/>
      <c r="M284" s="16"/>
      <c r="N284" s="6">
        <v>0</v>
      </c>
    </row>
    <row r="285" spans="1:14" ht="18" customHeight="1" x14ac:dyDescent="0.25">
      <c r="A285" s="45" t="s">
        <v>200</v>
      </c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17">
        <f>ROUND(MAX(N284),2)</f>
        <v>0</v>
      </c>
    </row>
    <row r="286" spans="1:14" ht="18" customHeight="1" x14ac:dyDescent="0.25">
      <c r="A286" s="45" t="s">
        <v>201</v>
      </c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17">
        <f>ROUND(MIN(N284),2)</f>
        <v>0</v>
      </c>
    </row>
  </sheetData>
  <mergeCells count="99">
    <mergeCell ref="A1:N1"/>
    <mergeCell ref="A2:N2"/>
    <mergeCell ref="A3:C3"/>
    <mergeCell ref="D3:N3"/>
    <mergeCell ref="A4:N4"/>
    <mergeCell ref="A5:B5"/>
    <mergeCell ref="C5:N6"/>
    <mergeCell ref="A14:M14"/>
    <mergeCell ref="A15:M15"/>
    <mergeCell ref="A16:N16"/>
    <mergeCell ref="A17:B17"/>
    <mergeCell ref="C17:N18"/>
    <mergeCell ref="A23:M23"/>
    <mergeCell ref="A24:M24"/>
    <mergeCell ref="A25:N25"/>
    <mergeCell ref="A26:B26"/>
    <mergeCell ref="C26:N27"/>
    <mergeCell ref="A77:M77"/>
    <mergeCell ref="A78:M78"/>
    <mergeCell ref="A79:N79"/>
    <mergeCell ref="A80:B80"/>
    <mergeCell ref="C80:N81"/>
    <mergeCell ref="A90:M90"/>
    <mergeCell ref="A91:M91"/>
    <mergeCell ref="A92:N92"/>
    <mergeCell ref="A93:B93"/>
    <mergeCell ref="C93:N94"/>
    <mergeCell ref="A101:M101"/>
    <mergeCell ref="A102:M102"/>
    <mergeCell ref="A103:N103"/>
    <mergeCell ref="A104:B104"/>
    <mergeCell ref="C104:N105"/>
    <mergeCell ref="A121:M121"/>
    <mergeCell ref="A122:M122"/>
    <mergeCell ref="A123:N123"/>
    <mergeCell ref="A124:B124"/>
    <mergeCell ref="C124:N125"/>
    <mergeCell ref="A140:M140"/>
    <mergeCell ref="A141:M141"/>
    <mergeCell ref="A142:N142"/>
    <mergeCell ref="A143:B143"/>
    <mergeCell ref="C143:N144"/>
    <mergeCell ref="A149:M149"/>
    <mergeCell ref="A150:M150"/>
    <mergeCell ref="A151:N151"/>
    <mergeCell ref="A152:B152"/>
    <mergeCell ref="C152:N153"/>
    <mergeCell ref="A164:M164"/>
    <mergeCell ref="A165:M165"/>
    <mergeCell ref="A166:N166"/>
    <mergeCell ref="A167:B167"/>
    <mergeCell ref="C167:N168"/>
    <mergeCell ref="A179:M179"/>
    <mergeCell ref="A180:M180"/>
    <mergeCell ref="A181:N181"/>
    <mergeCell ref="A182:B182"/>
    <mergeCell ref="C182:N183"/>
    <mergeCell ref="A188:M188"/>
    <mergeCell ref="A189:M189"/>
    <mergeCell ref="A190:N190"/>
    <mergeCell ref="A191:B191"/>
    <mergeCell ref="C191:N192"/>
    <mergeCell ref="A197:M197"/>
    <mergeCell ref="A198:M198"/>
    <mergeCell ref="A199:N199"/>
    <mergeCell ref="A200:B200"/>
    <mergeCell ref="C200:N201"/>
    <mergeCell ref="A213:M213"/>
    <mergeCell ref="A214:M214"/>
    <mergeCell ref="A215:N215"/>
    <mergeCell ref="A216:B216"/>
    <mergeCell ref="C216:N217"/>
    <mergeCell ref="A221:M221"/>
    <mergeCell ref="A222:M222"/>
    <mergeCell ref="A223:N223"/>
    <mergeCell ref="A224:B224"/>
    <mergeCell ref="C224:N225"/>
    <mergeCell ref="A249:M249"/>
    <mergeCell ref="A250:M250"/>
    <mergeCell ref="A251:N251"/>
    <mergeCell ref="A252:B252"/>
    <mergeCell ref="C252:N253"/>
    <mergeCell ref="A261:M261"/>
    <mergeCell ref="A262:M262"/>
    <mergeCell ref="A263:N263"/>
    <mergeCell ref="A264:B264"/>
    <mergeCell ref="C264:N265"/>
    <mergeCell ref="A269:M269"/>
    <mergeCell ref="A270:M270"/>
    <mergeCell ref="A271:N271"/>
    <mergeCell ref="A280:B280"/>
    <mergeCell ref="C280:N281"/>
    <mergeCell ref="A285:M285"/>
    <mergeCell ref="A286:M286"/>
    <mergeCell ref="A272:B272"/>
    <mergeCell ref="C272:N273"/>
    <mergeCell ref="A277:M277"/>
    <mergeCell ref="A278:M278"/>
    <mergeCell ref="A279:N279"/>
  </mergeCells>
  <pageMargins left="0" right="0" top="0.75" bottom="0.29027779999999997" header="0.3" footer="0.3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99"/>
  <sheetViews>
    <sheetView workbookViewId="0"/>
  </sheetViews>
  <sheetFormatPr defaultRowHeight="15" x14ac:dyDescent="0.25"/>
  <cols>
    <col min="1" max="1" width="7.140625" style="1" customWidth="1"/>
    <col min="2" max="2" width="43.28515625" style="1" customWidth="1"/>
    <col min="3" max="3" width="19.140625" style="1" customWidth="1"/>
    <col min="4" max="4" width="15.28515625" style="1" customWidth="1"/>
    <col min="5" max="5" width="43.28515625" style="1" customWidth="1"/>
    <col min="6" max="6" width="19.140625" style="1" customWidth="1"/>
    <col min="7" max="7" width="15.140625" style="1" customWidth="1"/>
    <col min="8" max="8" width="20.85546875" style="1" customWidth="1"/>
    <col min="9" max="9" width="20" style="1" customWidth="1"/>
    <col min="10" max="11" width="12.7109375" style="1" customWidth="1"/>
    <col min="12" max="12" width="18.42578125" style="1" customWidth="1"/>
    <col min="13" max="13" width="18.5703125" style="1" customWidth="1"/>
    <col min="14" max="15" width="12.7109375" style="1" customWidth="1"/>
    <col min="16" max="16" width="15.28515625" style="1" customWidth="1"/>
  </cols>
  <sheetData>
    <row r="1" spans="1:16" ht="18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9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8.75" customHeight="1" x14ac:dyDescent="0.25">
      <c r="A3" s="46" t="s">
        <v>706</v>
      </c>
      <c r="B3" s="46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38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47.25" customHeight="1" x14ac:dyDescent="0.25">
      <c r="A5" s="50" t="s">
        <v>22</v>
      </c>
      <c r="B5" s="50" t="s">
        <v>23</v>
      </c>
      <c r="C5" s="50"/>
      <c r="D5" s="50"/>
      <c r="E5" s="50" t="s">
        <v>24</v>
      </c>
      <c r="F5" s="50" t="s">
        <v>29</v>
      </c>
      <c r="G5" s="50" t="s">
        <v>30</v>
      </c>
      <c r="H5" s="50" t="s">
        <v>143</v>
      </c>
      <c r="I5" s="50" t="s">
        <v>144</v>
      </c>
      <c r="J5" s="50" t="s">
        <v>145</v>
      </c>
      <c r="K5" s="50" t="s">
        <v>146</v>
      </c>
      <c r="L5" s="50" t="s">
        <v>147</v>
      </c>
      <c r="M5" s="50" t="s">
        <v>26</v>
      </c>
      <c r="N5" s="50" t="s">
        <v>148</v>
      </c>
      <c r="O5" s="50" t="s">
        <v>149</v>
      </c>
      <c r="P5" s="50" t="s">
        <v>150</v>
      </c>
    </row>
    <row r="6" spans="1:16" ht="36" customHeight="1" x14ac:dyDescent="0.25">
      <c r="A6" s="50"/>
      <c r="B6" s="8" t="s">
        <v>43</v>
      </c>
      <c r="C6" s="8" t="s">
        <v>44</v>
      </c>
      <c r="D6" s="8" t="s">
        <v>45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.75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</row>
    <row r="8" spans="1:16" ht="51.75" customHeight="1" x14ac:dyDescent="0.25">
      <c r="A8" s="10">
        <v>1</v>
      </c>
      <c r="B8" s="18" t="s">
        <v>52</v>
      </c>
      <c r="C8" s="18" t="s">
        <v>53</v>
      </c>
      <c r="D8" s="18" t="s">
        <v>54</v>
      </c>
      <c r="E8" s="18" t="s">
        <v>55</v>
      </c>
      <c r="F8" s="18" t="s">
        <v>707</v>
      </c>
      <c r="G8" s="18" t="s">
        <v>60</v>
      </c>
      <c r="H8" s="19" t="s">
        <v>708</v>
      </c>
      <c r="I8" s="19" t="s">
        <v>709</v>
      </c>
      <c r="J8" s="18" t="s">
        <v>710</v>
      </c>
      <c r="K8" s="12"/>
      <c r="L8" s="12">
        <v>21</v>
      </c>
      <c r="M8" s="18"/>
      <c r="N8" s="18" t="s">
        <v>62</v>
      </c>
      <c r="O8" s="12">
        <v>2000</v>
      </c>
      <c r="P8" s="12">
        <v>0.32</v>
      </c>
    </row>
    <row r="9" spans="1:16" ht="38.2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48" customHeight="1" x14ac:dyDescent="0.25">
      <c r="A10" s="50" t="s">
        <v>22</v>
      </c>
      <c r="B10" s="50" t="s">
        <v>23</v>
      </c>
      <c r="C10" s="50"/>
      <c r="D10" s="50"/>
      <c r="E10" s="50" t="s">
        <v>24</v>
      </c>
      <c r="F10" s="50" t="s">
        <v>29</v>
      </c>
      <c r="G10" s="50" t="s">
        <v>30</v>
      </c>
      <c r="H10" s="50" t="s">
        <v>143</v>
      </c>
      <c r="I10" s="50" t="s">
        <v>144</v>
      </c>
      <c r="J10" s="50" t="s">
        <v>145</v>
      </c>
      <c r="K10" s="50" t="s">
        <v>146</v>
      </c>
      <c r="L10" s="50" t="s">
        <v>147</v>
      </c>
      <c r="M10" s="50" t="s">
        <v>26</v>
      </c>
      <c r="N10" s="50" t="s">
        <v>148</v>
      </c>
      <c r="O10" s="50" t="s">
        <v>149</v>
      </c>
      <c r="P10" s="50" t="s">
        <v>150</v>
      </c>
    </row>
    <row r="11" spans="1:16" ht="35.25" customHeight="1" x14ac:dyDescent="0.25">
      <c r="A11" s="50"/>
      <c r="B11" s="8" t="s">
        <v>43</v>
      </c>
      <c r="C11" s="8" t="s">
        <v>44</v>
      </c>
      <c r="D11" s="8" t="s">
        <v>45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ht="16.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</row>
    <row r="13" spans="1:16" ht="21" customHeight="1" x14ac:dyDescent="0.25">
      <c r="A13" s="10">
        <v>1</v>
      </c>
      <c r="B13" s="18"/>
      <c r="C13" s="18"/>
      <c r="D13" s="18"/>
      <c r="E13" s="18"/>
      <c r="F13" s="18"/>
      <c r="G13" s="18"/>
      <c r="H13" s="19"/>
      <c r="I13" s="19"/>
      <c r="J13" s="18"/>
      <c r="K13" s="12"/>
      <c r="L13" s="12"/>
      <c r="M13" s="18"/>
      <c r="N13" s="18"/>
      <c r="O13" s="12">
        <v>0</v>
      </c>
      <c r="P13" s="12">
        <v>0</v>
      </c>
    </row>
    <row r="14" spans="1:16" ht="38.2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 ht="47.25" customHeight="1" x14ac:dyDescent="0.25">
      <c r="A15" s="50" t="s">
        <v>22</v>
      </c>
      <c r="B15" s="50" t="s">
        <v>23</v>
      </c>
      <c r="C15" s="50"/>
      <c r="D15" s="50"/>
      <c r="E15" s="50" t="s">
        <v>24</v>
      </c>
      <c r="F15" s="50" t="s">
        <v>29</v>
      </c>
      <c r="G15" s="50" t="s">
        <v>30</v>
      </c>
      <c r="H15" s="50" t="s">
        <v>143</v>
      </c>
      <c r="I15" s="50" t="s">
        <v>144</v>
      </c>
      <c r="J15" s="50" t="s">
        <v>145</v>
      </c>
      <c r="K15" s="50" t="s">
        <v>146</v>
      </c>
      <c r="L15" s="50" t="s">
        <v>147</v>
      </c>
      <c r="M15" s="50" t="s">
        <v>26</v>
      </c>
      <c r="N15" s="50" t="s">
        <v>148</v>
      </c>
      <c r="O15" s="50" t="s">
        <v>149</v>
      </c>
      <c r="P15" s="50" t="s">
        <v>150</v>
      </c>
    </row>
    <row r="16" spans="1:16" ht="36" customHeight="1" x14ac:dyDescent="0.25">
      <c r="A16" s="50"/>
      <c r="B16" s="8" t="s">
        <v>43</v>
      </c>
      <c r="C16" s="8" t="s">
        <v>44</v>
      </c>
      <c r="D16" s="8" t="s">
        <v>45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ht="15.75" customHeight="1" x14ac:dyDescent="0.25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  <c r="O17" s="9">
        <v>15</v>
      </c>
      <c r="P17" s="9">
        <v>16</v>
      </c>
    </row>
    <row r="18" spans="1:16" ht="51.75" customHeight="1" x14ac:dyDescent="0.25">
      <c r="A18" s="10">
        <v>1</v>
      </c>
      <c r="B18" s="18" t="s">
        <v>52</v>
      </c>
      <c r="C18" s="18" t="s">
        <v>53</v>
      </c>
      <c r="D18" s="18" t="s">
        <v>54</v>
      </c>
      <c r="E18" s="18" t="s">
        <v>72</v>
      </c>
      <c r="F18" s="18" t="s">
        <v>59</v>
      </c>
      <c r="G18" s="18" t="s">
        <v>74</v>
      </c>
      <c r="H18" s="19" t="s">
        <v>708</v>
      </c>
      <c r="I18" s="19" t="s">
        <v>709</v>
      </c>
      <c r="J18" s="18" t="s">
        <v>710</v>
      </c>
      <c r="K18" s="12"/>
      <c r="L18" s="12">
        <v>105</v>
      </c>
      <c r="M18" s="18"/>
      <c r="N18" s="18" t="s">
        <v>62</v>
      </c>
      <c r="O18" s="12">
        <v>1200</v>
      </c>
      <c r="P18" s="12">
        <v>1.37</v>
      </c>
    </row>
    <row r="19" spans="1:16" ht="38.2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ht="48" customHeight="1" x14ac:dyDescent="0.25">
      <c r="A20" s="50" t="s">
        <v>22</v>
      </c>
      <c r="B20" s="50" t="s">
        <v>23</v>
      </c>
      <c r="C20" s="50"/>
      <c r="D20" s="50"/>
      <c r="E20" s="50" t="s">
        <v>24</v>
      </c>
      <c r="F20" s="50" t="s">
        <v>29</v>
      </c>
      <c r="G20" s="50" t="s">
        <v>30</v>
      </c>
      <c r="H20" s="50" t="s">
        <v>143</v>
      </c>
      <c r="I20" s="50" t="s">
        <v>144</v>
      </c>
      <c r="J20" s="50" t="s">
        <v>145</v>
      </c>
      <c r="K20" s="50" t="s">
        <v>146</v>
      </c>
      <c r="L20" s="50" t="s">
        <v>147</v>
      </c>
      <c r="M20" s="50" t="s">
        <v>26</v>
      </c>
      <c r="N20" s="50" t="s">
        <v>148</v>
      </c>
      <c r="O20" s="50" t="s">
        <v>149</v>
      </c>
      <c r="P20" s="50" t="s">
        <v>150</v>
      </c>
    </row>
    <row r="21" spans="1:16" ht="35.25" customHeight="1" x14ac:dyDescent="0.25">
      <c r="A21" s="50"/>
      <c r="B21" s="8" t="s">
        <v>43</v>
      </c>
      <c r="C21" s="8" t="s">
        <v>44</v>
      </c>
      <c r="D21" s="8" t="s">
        <v>45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ht="16.5" customHeight="1" x14ac:dyDescent="0.25">
      <c r="A22" s="9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  <c r="G22" s="9">
        <v>7</v>
      </c>
      <c r="H22" s="9">
        <v>8</v>
      </c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9">
        <v>16</v>
      </c>
    </row>
    <row r="23" spans="1:16" ht="51.75" customHeight="1" x14ac:dyDescent="0.25">
      <c r="A23" s="10">
        <v>1</v>
      </c>
      <c r="B23" s="18" t="s">
        <v>52</v>
      </c>
      <c r="C23" s="18" t="s">
        <v>53</v>
      </c>
      <c r="D23" s="18" t="s">
        <v>54</v>
      </c>
      <c r="E23" s="18" t="s">
        <v>76</v>
      </c>
      <c r="F23" s="18" t="s">
        <v>59</v>
      </c>
      <c r="G23" s="18" t="s">
        <v>711</v>
      </c>
      <c r="H23" s="19" t="s">
        <v>708</v>
      </c>
      <c r="I23" s="19" t="s">
        <v>709</v>
      </c>
      <c r="J23" s="18" t="s">
        <v>710</v>
      </c>
      <c r="K23" s="12"/>
      <c r="L23" s="12">
        <v>75.48</v>
      </c>
      <c r="M23" s="18"/>
      <c r="N23" s="18" t="s">
        <v>62</v>
      </c>
      <c r="O23" s="12">
        <v>3000</v>
      </c>
      <c r="P23" s="12">
        <v>1.18</v>
      </c>
    </row>
    <row r="24" spans="1:16" ht="38.2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ht="48" customHeight="1" x14ac:dyDescent="0.25">
      <c r="A25" s="50" t="s">
        <v>22</v>
      </c>
      <c r="B25" s="50" t="s">
        <v>23</v>
      </c>
      <c r="C25" s="50"/>
      <c r="D25" s="50"/>
      <c r="E25" s="50" t="s">
        <v>24</v>
      </c>
      <c r="F25" s="50" t="s">
        <v>29</v>
      </c>
      <c r="G25" s="50" t="s">
        <v>30</v>
      </c>
      <c r="H25" s="50" t="s">
        <v>143</v>
      </c>
      <c r="I25" s="50" t="s">
        <v>144</v>
      </c>
      <c r="J25" s="50" t="s">
        <v>145</v>
      </c>
      <c r="K25" s="50" t="s">
        <v>146</v>
      </c>
      <c r="L25" s="50" t="s">
        <v>147</v>
      </c>
      <c r="M25" s="50" t="s">
        <v>26</v>
      </c>
      <c r="N25" s="50" t="s">
        <v>148</v>
      </c>
      <c r="O25" s="50" t="s">
        <v>149</v>
      </c>
      <c r="P25" s="50" t="s">
        <v>150</v>
      </c>
    </row>
    <row r="26" spans="1:16" ht="35.25" customHeight="1" x14ac:dyDescent="0.25">
      <c r="A26" s="50"/>
      <c r="B26" s="8" t="s">
        <v>43</v>
      </c>
      <c r="C26" s="8" t="s">
        <v>44</v>
      </c>
      <c r="D26" s="8" t="s">
        <v>45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ht="15.75" customHeight="1" x14ac:dyDescent="0.25">
      <c r="A27" s="9">
        <v>1</v>
      </c>
      <c r="B27" s="9">
        <v>2</v>
      </c>
      <c r="C27" s="9">
        <v>3</v>
      </c>
      <c r="D27" s="9">
        <v>4</v>
      </c>
      <c r="E27" s="9">
        <v>5</v>
      </c>
      <c r="F27" s="9">
        <v>6</v>
      </c>
      <c r="G27" s="9">
        <v>7</v>
      </c>
      <c r="H27" s="9">
        <v>8</v>
      </c>
      <c r="I27" s="9">
        <v>9</v>
      </c>
      <c r="J27" s="9">
        <v>10</v>
      </c>
      <c r="K27" s="9">
        <v>11</v>
      </c>
      <c r="L27" s="9">
        <v>12</v>
      </c>
      <c r="M27" s="9">
        <v>13</v>
      </c>
      <c r="N27" s="9">
        <v>14</v>
      </c>
      <c r="O27" s="9">
        <v>15</v>
      </c>
      <c r="P27" s="9">
        <v>16</v>
      </c>
    </row>
    <row r="28" spans="1:16" ht="21" customHeight="1" x14ac:dyDescent="0.25">
      <c r="A28" s="10">
        <v>1</v>
      </c>
      <c r="B28" s="18"/>
      <c r="C28" s="18"/>
      <c r="D28" s="18"/>
      <c r="E28" s="18"/>
      <c r="F28" s="18"/>
      <c r="G28" s="18"/>
      <c r="H28" s="19"/>
      <c r="I28" s="19"/>
      <c r="J28" s="18"/>
      <c r="K28" s="12"/>
      <c r="L28" s="12"/>
      <c r="M28" s="18"/>
      <c r="N28" s="18"/>
      <c r="O28" s="12">
        <v>0</v>
      </c>
      <c r="P28" s="12">
        <v>0</v>
      </c>
    </row>
    <row r="29" spans="1:16" ht="38.2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ht="48" customHeight="1" x14ac:dyDescent="0.25">
      <c r="A30" s="50" t="s">
        <v>22</v>
      </c>
      <c r="B30" s="50" t="s">
        <v>23</v>
      </c>
      <c r="C30" s="50"/>
      <c r="D30" s="50"/>
      <c r="E30" s="50" t="s">
        <v>24</v>
      </c>
      <c r="F30" s="50" t="s">
        <v>29</v>
      </c>
      <c r="G30" s="50" t="s">
        <v>30</v>
      </c>
      <c r="H30" s="50" t="s">
        <v>143</v>
      </c>
      <c r="I30" s="50" t="s">
        <v>144</v>
      </c>
      <c r="J30" s="50" t="s">
        <v>145</v>
      </c>
      <c r="K30" s="50" t="s">
        <v>146</v>
      </c>
      <c r="L30" s="50" t="s">
        <v>147</v>
      </c>
      <c r="M30" s="50" t="s">
        <v>26</v>
      </c>
      <c r="N30" s="50" t="s">
        <v>148</v>
      </c>
      <c r="O30" s="50" t="s">
        <v>149</v>
      </c>
      <c r="P30" s="50" t="s">
        <v>150</v>
      </c>
    </row>
    <row r="31" spans="1:16" ht="35.25" customHeight="1" x14ac:dyDescent="0.25">
      <c r="A31" s="50"/>
      <c r="B31" s="8" t="s">
        <v>43</v>
      </c>
      <c r="C31" s="8" t="s">
        <v>44</v>
      </c>
      <c r="D31" s="8" t="s">
        <v>45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16.5" customHeight="1" x14ac:dyDescent="0.25">
      <c r="A32" s="9">
        <v>1</v>
      </c>
      <c r="B32" s="9">
        <v>2</v>
      </c>
      <c r="C32" s="9">
        <v>3</v>
      </c>
      <c r="D32" s="9">
        <v>4</v>
      </c>
      <c r="E32" s="9">
        <v>5</v>
      </c>
      <c r="F32" s="9">
        <v>6</v>
      </c>
      <c r="G32" s="9">
        <v>7</v>
      </c>
      <c r="H32" s="9">
        <v>8</v>
      </c>
      <c r="I32" s="9">
        <v>9</v>
      </c>
      <c r="J32" s="9">
        <v>10</v>
      </c>
      <c r="K32" s="9">
        <v>11</v>
      </c>
      <c r="L32" s="9">
        <v>12</v>
      </c>
      <c r="M32" s="9">
        <v>13</v>
      </c>
      <c r="N32" s="9">
        <v>14</v>
      </c>
      <c r="O32" s="9">
        <v>15</v>
      </c>
      <c r="P32" s="9">
        <v>16</v>
      </c>
    </row>
    <row r="33" spans="1:16" ht="51.75" customHeight="1" x14ac:dyDescent="0.25">
      <c r="A33" s="10">
        <v>1</v>
      </c>
      <c r="B33" s="18" t="s">
        <v>52</v>
      </c>
      <c r="C33" s="18" t="s">
        <v>53</v>
      </c>
      <c r="D33" s="18" t="s">
        <v>54</v>
      </c>
      <c r="E33" s="18" t="s">
        <v>81</v>
      </c>
      <c r="F33" s="18" t="s">
        <v>712</v>
      </c>
      <c r="G33" s="18" t="s">
        <v>84</v>
      </c>
      <c r="H33" s="19" t="s">
        <v>708</v>
      </c>
      <c r="I33" s="19" t="s">
        <v>709</v>
      </c>
      <c r="J33" s="18" t="s">
        <v>713</v>
      </c>
      <c r="K33" s="12"/>
      <c r="L33" s="12">
        <v>750</v>
      </c>
      <c r="M33" s="18"/>
      <c r="N33" s="18" t="s">
        <v>69</v>
      </c>
      <c r="O33" s="12">
        <v>200</v>
      </c>
      <c r="P33" s="12">
        <v>29.9</v>
      </c>
    </row>
    <row r="34" spans="1:16" ht="51.75" customHeight="1" x14ac:dyDescent="0.25">
      <c r="A34" s="10">
        <v>2</v>
      </c>
      <c r="B34" s="18" t="s">
        <v>52</v>
      </c>
      <c r="C34" s="18" t="s">
        <v>53</v>
      </c>
      <c r="D34" s="18" t="s">
        <v>54</v>
      </c>
      <c r="E34" s="18" t="s">
        <v>81</v>
      </c>
      <c r="F34" s="18" t="s">
        <v>83</v>
      </c>
      <c r="G34" s="18" t="s">
        <v>714</v>
      </c>
      <c r="H34" s="19" t="s">
        <v>715</v>
      </c>
      <c r="I34" s="19" t="s">
        <v>716</v>
      </c>
      <c r="J34" s="18"/>
      <c r="K34" s="12"/>
      <c r="L34" s="12">
        <v>695.9</v>
      </c>
      <c r="M34" s="18"/>
      <c r="N34" s="18" t="s">
        <v>69</v>
      </c>
      <c r="O34" s="12">
        <v>3600</v>
      </c>
      <c r="P34" s="12">
        <v>27.75</v>
      </c>
    </row>
    <row r="35" spans="1:16" ht="38.25" customHeight="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48" customHeight="1" x14ac:dyDescent="0.25">
      <c r="A36" s="50" t="s">
        <v>22</v>
      </c>
      <c r="B36" s="50" t="s">
        <v>23</v>
      </c>
      <c r="C36" s="50"/>
      <c r="D36" s="50"/>
      <c r="E36" s="50" t="s">
        <v>24</v>
      </c>
      <c r="F36" s="50" t="s">
        <v>29</v>
      </c>
      <c r="G36" s="50" t="s">
        <v>30</v>
      </c>
      <c r="H36" s="50" t="s">
        <v>143</v>
      </c>
      <c r="I36" s="50" t="s">
        <v>144</v>
      </c>
      <c r="J36" s="50" t="s">
        <v>145</v>
      </c>
      <c r="K36" s="50" t="s">
        <v>146</v>
      </c>
      <c r="L36" s="50" t="s">
        <v>147</v>
      </c>
      <c r="M36" s="50" t="s">
        <v>26</v>
      </c>
      <c r="N36" s="50" t="s">
        <v>148</v>
      </c>
      <c r="O36" s="50" t="s">
        <v>149</v>
      </c>
      <c r="P36" s="50" t="s">
        <v>150</v>
      </c>
    </row>
    <row r="37" spans="1:16" ht="35.25" customHeight="1" x14ac:dyDescent="0.25">
      <c r="A37" s="50"/>
      <c r="B37" s="8" t="s">
        <v>43</v>
      </c>
      <c r="C37" s="8" t="s">
        <v>44</v>
      </c>
      <c r="D37" s="8" t="s">
        <v>45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ht="15.75" customHeight="1" x14ac:dyDescent="0.25">
      <c r="A38" s="9">
        <v>1</v>
      </c>
      <c r="B38" s="9">
        <v>2</v>
      </c>
      <c r="C38" s="9">
        <v>3</v>
      </c>
      <c r="D38" s="9">
        <v>4</v>
      </c>
      <c r="E38" s="9">
        <v>5</v>
      </c>
      <c r="F38" s="9">
        <v>6</v>
      </c>
      <c r="G38" s="9">
        <v>7</v>
      </c>
      <c r="H38" s="9">
        <v>8</v>
      </c>
      <c r="I38" s="9">
        <v>9</v>
      </c>
      <c r="J38" s="9">
        <v>10</v>
      </c>
      <c r="K38" s="9">
        <v>11</v>
      </c>
      <c r="L38" s="9">
        <v>12</v>
      </c>
      <c r="M38" s="9">
        <v>13</v>
      </c>
      <c r="N38" s="9">
        <v>14</v>
      </c>
      <c r="O38" s="9">
        <v>15</v>
      </c>
      <c r="P38" s="9">
        <v>16</v>
      </c>
    </row>
    <row r="39" spans="1:16" ht="21" customHeight="1" x14ac:dyDescent="0.25">
      <c r="A39" s="10">
        <v>1</v>
      </c>
      <c r="B39" s="18"/>
      <c r="C39" s="18"/>
      <c r="D39" s="18"/>
      <c r="E39" s="18"/>
      <c r="F39" s="18"/>
      <c r="G39" s="18"/>
      <c r="H39" s="19"/>
      <c r="I39" s="19"/>
      <c r="J39" s="18"/>
      <c r="K39" s="12"/>
      <c r="L39" s="12"/>
      <c r="M39" s="18"/>
      <c r="N39" s="18"/>
      <c r="O39" s="12">
        <v>0</v>
      </c>
      <c r="P39" s="12">
        <v>0</v>
      </c>
    </row>
    <row r="40" spans="1:16" ht="38.25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48" customHeight="1" x14ac:dyDescent="0.25">
      <c r="A41" s="50" t="s">
        <v>22</v>
      </c>
      <c r="B41" s="50" t="s">
        <v>23</v>
      </c>
      <c r="C41" s="50"/>
      <c r="D41" s="50"/>
      <c r="E41" s="50" t="s">
        <v>24</v>
      </c>
      <c r="F41" s="50" t="s">
        <v>29</v>
      </c>
      <c r="G41" s="50" t="s">
        <v>30</v>
      </c>
      <c r="H41" s="50" t="s">
        <v>143</v>
      </c>
      <c r="I41" s="50" t="s">
        <v>144</v>
      </c>
      <c r="J41" s="50" t="s">
        <v>145</v>
      </c>
      <c r="K41" s="50" t="s">
        <v>146</v>
      </c>
      <c r="L41" s="50" t="s">
        <v>147</v>
      </c>
      <c r="M41" s="50" t="s">
        <v>26</v>
      </c>
      <c r="N41" s="50" t="s">
        <v>148</v>
      </c>
      <c r="O41" s="50" t="s">
        <v>149</v>
      </c>
      <c r="P41" s="50" t="s">
        <v>150</v>
      </c>
    </row>
    <row r="42" spans="1:16" ht="35.25" customHeight="1" x14ac:dyDescent="0.25">
      <c r="A42" s="50"/>
      <c r="B42" s="8" t="s">
        <v>43</v>
      </c>
      <c r="C42" s="8" t="s">
        <v>44</v>
      </c>
      <c r="D42" s="8" t="s">
        <v>45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16.5" customHeight="1" x14ac:dyDescent="0.25">
      <c r="A43" s="9">
        <v>1</v>
      </c>
      <c r="B43" s="9">
        <v>2</v>
      </c>
      <c r="C43" s="9">
        <v>3</v>
      </c>
      <c r="D43" s="9">
        <v>4</v>
      </c>
      <c r="E43" s="9">
        <v>5</v>
      </c>
      <c r="F43" s="9">
        <v>6</v>
      </c>
      <c r="G43" s="9">
        <v>7</v>
      </c>
      <c r="H43" s="9">
        <v>8</v>
      </c>
      <c r="I43" s="9">
        <v>9</v>
      </c>
      <c r="J43" s="9">
        <v>10</v>
      </c>
      <c r="K43" s="9">
        <v>11</v>
      </c>
      <c r="L43" s="9">
        <v>12</v>
      </c>
      <c r="M43" s="9">
        <v>13</v>
      </c>
      <c r="N43" s="9">
        <v>14</v>
      </c>
      <c r="O43" s="9">
        <v>15</v>
      </c>
      <c r="P43" s="9">
        <v>16</v>
      </c>
    </row>
    <row r="44" spans="1:16" ht="21" customHeight="1" x14ac:dyDescent="0.25">
      <c r="A44" s="10">
        <v>1</v>
      </c>
      <c r="B44" s="18"/>
      <c r="C44" s="18"/>
      <c r="D44" s="18"/>
      <c r="E44" s="18"/>
      <c r="F44" s="18"/>
      <c r="G44" s="18"/>
      <c r="H44" s="19"/>
      <c r="I44" s="19"/>
      <c r="J44" s="18"/>
      <c r="K44" s="12"/>
      <c r="L44" s="12"/>
      <c r="M44" s="18"/>
      <c r="N44" s="18"/>
      <c r="O44" s="12">
        <v>0</v>
      </c>
      <c r="P44" s="12">
        <v>0</v>
      </c>
    </row>
    <row r="45" spans="1:16" ht="38.25" customHeigh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ht="47.25" customHeight="1" x14ac:dyDescent="0.25">
      <c r="A46" s="50" t="s">
        <v>22</v>
      </c>
      <c r="B46" s="50" t="s">
        <v>23</v>
      </c>
      <c r="C46" s="50"/>
      <c r="D46" s="50"/>
      <c r="E46" s="50" t="s">
        <v>24</v>
      </c>
      <c r="F46" s="50" t="s">
        <v>29</v>
      </c>
      <c r="G46" s="50" t="s">
        <v>30</v>
      </c>
      <c r="H46" s="50" t="s">
        <v>143</v>
      </c>
      <c r="I46" s="50" t="s">
        <v>144</v>
      </c>
      <c r="J46" s="50" t="s">
        <v>145</v>
      </c>
      <c r="K46" s="50" t="s">
        <v>146</v>
      </c>
      <c r="L46" s="50" t="s">
        <v>147</v>
      </c>
      <c r="M46" s="50" t="s">
        <v>26</v>
      </c>
      <c r="N46" s="50" t="s">
        <v>148</v>
      </c>
      <c r="O46" s="50" t="s">
        <v>149</v>
      </c>
      <c r="P46" s="50" t="s">
        <v>150</v>
      </c>
    </row>
    <row r="47" spans="1:16" ht="36" customHeight="1" x14ac:dyDescent="0.25">
      <c r="A47" s="50"/>
      <c r="B47" s="8" t="s">
        <v>43</v>
      </c>
      <c r="C47" s="8" t="s">
        <v>44</v>
      </c>
      <c r="D47" s="8" t="s">
        <v>45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15.75" customHeight="1" x14ac:dyDescent="0.25">
      <c r="A48" s="9">
        <v>1</v>
      </c>
      <c r="B48" s="9">
        <v>2</v>
      </c>
      <c r="C48" s="9">
        <v>3</v>
      </c>
      <c r="D48" s="9">
        <v>4</v>
      </c>
      <c r="E48" s="9">
        <v>5</v>
      </c>
      <c r="F48" s="9">
        <v>6</v>
      </c>
      <c r="G48" s="9">
        <v>7</v>
      </c>
      <c r="H48" s="9">
        <v>8</v>
      </c>
      <c r="I48" s="9">
        <v>9</v>
      </c>
      <c r="J48" s="9">
        <v>10</v>
      </c>
      <c r="K48" s="9">
        <v>11</v>
      </c>
      <c r="L48" s="9">
        <v>12</v>
      </c>
      <c r="M48" s="9">
        <v>13</v>
      </c>
      <c r="N48" s="9">
        <v>14</v>
      </c>
      <c r="O48" s="9">
        <v>15</v>
      </c>
      <c r="P48" s="9">
        <v>16</v>
      </c>
    </row>
    <row r="49" spans="1:16" ht="51.75" customHeight="1" x14ac:dyDescent="0.25">
      <c r="A49" s="10">
        <v>1</v>
      </c>
      <c r="B49" s="18" t="s">
        <v>52</v>
      </c>
      <c r="C49" s="18" t="s">
        <v>53</v>
      </c>
      <c r="D49" s="18" t="s">
        <v>54</v>
      </c>
      <c r="E49" s="18" t="s">
        <v>95</v>
      </c>
      <c r="F49" s="18" t="s">
        <v>66</v>
      </c>
      <c r="G49" s="18" t="s">
        <v>84</v>
      </c>
      <c r="H49" s="19" t="s">
        <v>708</v>
      </c>
      <c r="I49" s="19" t="s">
        <v>709</v>
      </c>
      <c r="J49" s="18" t="s">
        <v>713</v>
      </c>
      <c r="K49" s="12"/>
      <c r="L49" s="12">
        <v>38</v>
      </c>
      <c r="M49" s="18"/>
      <c r="N49" s="18" t="s">
        <v>69</v>
      </c>
      <c r="O49" s="12">
        <v>450</v>
      </c>
      <c r="P49" s="12">
        <v>2.93</v>
      </c>
    </row>
    <row r="50" spans="1:16" ht="38.25" customHeight="1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ht="48" customHeight="1" x14ac:dyDescent="0.25">
      <c r="A51" s="50" t="s">
        <v>22</v>
      </c>
      <c r="B51" s="50" t="s">
        <v>23</v>
      </c>
      <c r="C51" s="50"/>
      <c r="D51" s="50"/>
      <c r="E51" s="50" t="s">
        <v>24</v>
      </c>
      <c r="F51" s="50" t="s">
        <v>29</v>
      </c>
      <c r="G51" s="50" t="s">
        <v>30</v>
      </c>
      <c r="H51" s="50" t="s">
        <v>143</v>
      </c>
      <c r="I51" s="50" t="s">
        <v>144</v>
      </c>
      <c r="J51" s="50" t="s">
        <v>145</v>
      </c>
      <c r="K51" s="50" t="s">
        <v>146</v>
      </c>
      <c r="L51" s="50" t="s">
        <v>147</v>
      </c>
      <c r="M51" s="50" t="s">
        <v>26</v>
      </c>
      <c r="N51" s="50" t="s">
        <v>148</v>
      </c>
      <c r="O51" s="50" t="s">
        <v>149</v>
      </c>
      <c r="P51" s="50" t="s">
        <v>150</v>
      </c>
    </row>
    <row r="52" spans="1:16" ht="35.25" customHeight="1" x14ac:dyDescent="0.25">
      <c r="A52" s="50"/>
      <c r="B52" s="8" t="s">
        <v>43</v>
      </c>
      <c r="C52" s="8" t="s">
        <v>44</v>
      </c>
      <c r="D52" s="8" t="s">
        <v>45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ht="16.5" customHeight="1" x14ac:dyDescent="0.25">
      <c r="A53" s="9">
        <v>1</v>
      </c>
      <c r="B53" s="9">
        <v>2</v>
      </c>
      <c r="C53" s="9">
        <v>3</v>
      </c>
      <c r="D53" s="9">
        <v>4</v>
      </c>
      <c r="E53" s="9">
        <v>5</v>
      </c>
      <c r="F53" s="9">
        <v>6</v>
      </c>
      <c r="G53" s="9">
        <v>7</v>
      </c>
      <c r="H53" s="9">
        <v>8</v>
      </c>
      <c r="I53" s="9">
        <v>9</v>
      </c>
      <c r="J53" s="9">
        <v>10</v>
      </c>
      <c r="K53" s="9">
        <v>11</v>
      </c>
      <c r="L53" s="9">
        <v>12</v>
      </c>
      <c r="M53" s="9">
        <v>13</v>
      </c>
      <c r="N53" s="9">
        <v>14</v>
      </c>
      <c r="O53" s="9">
        <v>15</v>
      </c>
      <c r="P53" s="9">
        <v>16</v>
      </c>
    </row>
    <row r="54" spans="1:16" ht="51.75" customHeight="1" x14ac:dyDescent="0.25">
      <c r="A54" s="10">
        <v>1</v>
      </c>
      <c r="B54" s="18" t="s">
        <v>52</v>
      </c>
      <c r="C54" s="18" t="s">
        <v>53</v>
      </c>
      <c r="D54" s="18" t="s">
        <v>54</v>
      </c>
      <c r="E54" s="18" t="s">
        <v>95</v>
      </c>
      <c r="F54" s="18" t="s">
        <v>59</v>
      </c>
      <c r="G54" s="18" t="s">
        <v>99</v>
      </c>
      <c r="H54" s="19" t="s">
        <v>708</v>
      </c>
      <c r="I54" s="19" t="s">
        <v>709</v>
      </c>
      <c r="J54" s="18" t="s">
        <v>710</v>
      </c>
      <c r="K54" s="12"/>
      <c r="L54" s="12">
        <v>18</v>
      </c>
      <c r="M54" s="18"/>
      <c r="N54" s="18" t="s">
        <v>62</v>
      </c>
      <c r="O54" s="12">
        <v>750</v>
      </c>
      <c r="P54" s="12">
        <v>0.28000000000000003</v>
      </c>
    </row>
    <row r="55" spans="1:16" ht="38.25" customHeigh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ht="47.25" customHeight="1" x14ac:dyDescent="0.25">
      <c r="A56" s="50" t="s">
        <v>22</v>
      </c>
      <c r="B56" s="50" t="s">
        <v>23</v>
      </c>
      <c r="C56" s="50"/>
      <c r="D56" s="50"/>
      <c r="E56" s="50" t="s">
        <v>24</v>
      </c>
      <c r="F56" s="50" t="s">
        <v>29</v>
      </c>
      <c r="G56" s="50" t="s">
        <v>30</v>
      </c>
      <c r="H56" s="50" t="s">
        <v>143</v>
      </c>
      <c r="I56" s="50" t="s">
        <v>144</v>
      </c>
      <c r="J56" s="50" t="s">
        <v>145</v>
      </c>
      <c r="K56" s="50" t="s">
        <v>146</v>
      </c>
      <c r="L56" s="50" t="s">
        <v>147</v>
      </c>
      <c r="M56" s="50" t="s">
        <v>26</v>
      </c>
      <c r="N56" s="50" t="s">
        <v>148</v>
      </c>
      <c r="O56" s="50" t="s">
        <v>149</v>
      </c>
      <c r="P56" s="50" t="s">
        <v>150</v>
      </c>
    </row>
    <row r="57" spans="1:16" ht="36" customHeight="1" x14ac:dyDescent="0.25">
      <c r="A57" s="50"/>
      <c r="B57" s="8" t="s">
        <v>43</v>
      </c>
      <c r="C57" s="8" t="s">
        <v>44</v>
      </c>
      <c r="D57" s="8" t="s">
        <v>45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ht="15.75" customHeight="1" x14ac:dyDescent="0.25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9">
        <v>16</v>
      </c>
    </row>
    <row r="59" spans="1:16" ht="21" customHeight="1" x14ac:dyDescent="0.25">
      <c r="A59" s="10">
        <v>1</v>
      </c>
      <c r="B59" s="18"/>
      <c r="C59" s="18"/>
      <c r="D59" s="18"/>
      <c r="E59" s="18"/>
      <c r="F59" s="18"/>
      <c r="G59" s="18"/>
      <c r="H59" s="19"/>
      <c r="I59" s="19"/>
      <c r="J59" s="18"/>
      <c r="K59" s="12"/>
      <c r="L59" s="12"/>
      <c r="M59" s="18"/>
      <c r="N59" s="18"/>
      <c r="O59" s="12">
        <v>0</v>
      </c>
      <c r="P59" s="12">
        <v>0</v>
      </c>
    </row>
    <row r="60" spans="1:16" ht="38.25" customHeight="1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ht="48" customHeight="1" x14ac:dyDescent="0.25">
      <c r="A61" s="50" t="s">
        <v>22</v>
      </c>
      <c r="B61" s="50" t="s">
        <v>23</v>
      </c>
      <c r="C61" s="50"/>
      <c r="D61" s="50"/>
      <c r="E61" s="50" t="s">
        <v>24</v>
      </c>
      <c r="F61" s="50" t="s">
        <v>29</v>
      </c>
      <c r="G61" s="50" t="s">
        <v>30</v>
      </c>
      <c r="H61" s="50" t="s">
        <v>143</v>
      </c>
      <c r="I61" s="50" t="s">
        <v>144</v>
      </c>
      <c r="J61" s="50" t="s">
        <v>145</v>
      </c>
      <c r="K61" s="50" t="s">
        <v>146</v>
      </c>
      <c r="L61" s="50" t="s">
        <v>147</v>
      </c>
      <c r="M61" s="50" t="s">
        <v>26</v>
      </c>
      <c r="N61" s="50" t="s">
        <v>148</v>
      </c>
      <c r="O61" s="50" t="s">
        <v>149</v>
      </c>
      <c r="P61" s="50" t="s">
        <v>150</v>
      </c>
    </row>
    <row r="62" spans="1:16" ht="35.25" customHeight="1" x14ac:dyDescent="0.25">
      <c r="A62" s="50"/>
      <c r="B62" s="8" t="s">
        <v>43</v>
      </c>
      <c r="C62" s="8" t="s">
        <v>44</v>
      </c>
      <c r="D62" s="8" t="s">
        <v>45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16.5" customHeight="1" x14ac:dyDescent="0.25">
      <c r="A63" s="9">
        <v>1</v>
      </c>
      <c r="B63" s="9">
        <v>2</v>
      </c>
      <c r="C63" s="9">
        <v>3</v>
      </c>
      <c r="D63" s="9">
        <v>4</v>
      </c>
      <c r="E63" s="9">
        <v>5</v>
      </c>
      <c r="F63" s="9">
        <v>6</v>
      </c>
      <c r="G63" s="9">
        <v>7</v>
      </c>
      <c r="H63" s="9">
        <v>8</v>
      </c>
      <c r="I63" s="9">
        <v>9</v>
      </c>
      <c r="J63" s="9">
        <v>10</v>
      </c>
      <c r="K63" s="9">
        <v>11</v>
      </c>
      <c r="L63" s="9">
        <v>12</v>
      </c>
      <c r="M63" s="9">
        <v>13</v>
      </c>
      <c r="N63" s="9">
        <v>14</v>
      </c>
      <c r="O63" s="9">
        <v>15</v>
      </c>
      <c r="P63" s="9">
        <v>16</v>
      </c>
    </row>
    <row r="64" spans="1:16" ht="21" customHeight="1" x14ac:dyDescent="0.25">
      <c r="A64" s="10">
        <v>1</v>
      </c>
      <c r="B64" s="18"/>
      <c r="C64" s="18"/>
      <c r="D64" s="18"/>
      <c r="E64" s="18"/>
      <c r="F64" s="18"/>
      <c r="G64" s="18"/>
      <c r="H64" s="19"/>
      <c r="I64" s="19"/>
      <c r="J64" s="18"/>
      <c r="K64" s="12"/>
      <c r="L64" s="12"/>
      <c r="M64" s="18"/>
      <c r="N64" s="18"/>
      <c r="O64" s="12">
        <v>0</v>
      </c>
      <c r="P64" s="12">
        <v>0</v>
      </c>
    </row>
    <row r="65" spans="1:16" ht="37.5" customHeight="1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ht="48" customHeight="1" x14ac:dyDescent="0.25">
      <c r="A66" s="50" t="s">
        <v>22</v>
      </c>
      <c r="B66" s="50" t="s">
        <v>23</v>
      </c>
      <c r="C66" s="50"/>
      <c r="D66" s="50"/>
      <c r="E66" s="50" t="s">
        <v>24</v>
      </c>
      <c r="F66" s="50" t="s">
        <v>29</v>
      </c>
      <c r="G66" s="50" t="s">
        <v>30</v>
      </c>
      <c r="H66" s="50" t="s">
        <v>143</v>
      </c>
      <c r="I66" s="50" t="s">
        <v>144</v>
      </c>
      <c r="J66" s="50" t="s">
        <v>145</v>
      </c>
      <c r="K66" s="50" t="s">
        <v>146</v>
      </c>
      <c r="L66" s="50" t="s">
        <v>147</v>
      </c>
      <c r="M66" s="50" t="s">
        <v>26</v>
      </c>
      <c r="N66" s="50" t="s">
        <v>148</v>
      </c>
      <c r="O66" s="50" t="s">
        <v>149</v>
      </c>
      <c r="P66" s="50" t="s">
        <v>150</v>
      </c>
    </row>
    <row r="67" spans="1:16" ht="35.25" customHeight="1" x14ac:dyDescent="0.25">
      <c r="A67" s="50"/>
      <c r="B67" s="8" t="s">
        <v>43</v>
      </c>
      <c r="C67" s="8" t="s">
        <v>44</v>
      </c>
      <c r="D67" s="8" t="s">
        <v>45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16.5" customHeight="1" x14ac:dyDescent="0.25">
      <c r="A68" s="9">
        <v>1</v>
      </c>
      <c r="B68" s="9">
        <v>2</v>
      </c>
      <c r="C68" s="9">
        <v>3</v>
      </c>
      <c r="D68" s="9">
        <v>4</v>
      </c>
      <c r="E68" s="9">
        <v>5</v>
      </c>
      <c r="F68" s="9">
        <v>6</v>
      </c>
      <c r="G68" s="9">
        <v>7</v>
      </c>
      <c r="H68" s="9">
        <v>8</v>
      </c>
      <c r="I68" s="9">
        <v>9</v>
      </c>
      <c r="J68" s="9">
        <v>10</v>
      </c>
      <c r="K68" s="9">
        <v>11</v>
      </c>
      <c r="L68" s="9">
        <v>12</v>
      </c>
      <c r="M68" s="9">
        <v>13</v>
      </c>
      <c r="N68" s="9">
        <v>14</v>
      </c>
      <c r="O68" s="9">
        <v>15</v>
      </c>
      <c r="P68" s="9">
        <v>16</v>
      </c>
    </row>
    <row r="69" spans="1:16" ht="51.75" customHeight="1" x14ac:dyDescent="0.25">
      <c r="A69" s="10">
        <v>1</v>
      </c>
      <c r="B69" s="18" t="s">
        <v>52</v>
      </c>
      <c r="C69" s="18" t="s">
        <v>53</v>
      </c>
      <c r="D69" s="18" t="s">
        <v>54</v>
      </c>
      <c r="E69" s="18" t="s">
        <v>110</v>
      </c>
      <c r="F69" s="18" t="s">
        <v>112</v>
      </c>
      <c r="G69" s="18" t="s">
        <v>113</v>
      </c>
      <c r="H69" s="19" t="s">
        <v>708</v>
      </c>
      <c r="I69" s="19" t="s">
        <v>709</v>
      </c>
      <c r="J69" s="18" t="s">
        <v>710</v>
      </c>
      <c r="K69" s="12"/>
      <c r="L69" s="12">
        <v>27</v>
      </c>
      <c r="M69" s="18"/>
      <c r="N69" s="18" t="s">
        <v>62</v>
      </c>
      <c r="O69" s="12">
        <v>1500</v>
      </c>
      <c r="P69" s="12">
        <v>0.42</v>
      </c>
    </row>
    <row r="70" spans="1:16" ht="38.25" customHeight="1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6" ht="48" customHeight="1" x14ac:dyDescent="0.25">
      <c r="A71" s="50" t="s">
        <v>22</v>
      </c>
      <c r="B71" s="50" t="s">
        <v>23</v>
      </c>
      <c r="C71" s="50"/>
      <c r="D71" s="50"/>
      <c r="E71" s="50" t="s">
        <v>24</v>
      </c>
      <c r="F71" s="50" t="s">
        <v>29</v>
      </c>
      <c r="G71" s="50" t="s">
        <v>30</v>
      </c>
      <c r="H71" s="50" t="s">
        <v>143</v>
      </c>
      <c r="I71" s="50" t="s">
        <v>144</v>
      </c>
      <c r="J71" s="50" t="s">
        <v>145</v>
      </c>
      <c r="K71" s="50" t="s">
        <v>146</v>
      </c>
      <c r="L71" s="50" t="s">
        <v>147</v>
      </c>
      <c r="M71" s="50" t="s">
        <v>26</v>
      </c>
      <c r="N71" s="50" t="s">
        <v>148</v>
      </c>
      <c r="O71" s="50" t="s">
        <v>149</v>
      </c>
      <c r="P71" s="50" t="s">
        <v>150</v>
      </c>
    </row>
    <row r="72" spans="1:16" ht="35.25" customHeight="1" x14ac:dyDescent="0.25">
      <c r="A72" s="50"/>
      <c r="B72" s="8" t="s">
        <v>43</v>
      </c>
      <c r="C72" s="8" t="s">
        <v>44</v>
      </c>
      <c r="D72" s="8" t="s">
        <v>45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ht="16.5" customHeight="1" x14ac:dyDescent="0.25">
      <c r="A73" s="9">
        <v>1</v>
      </c>
      <c r="B73" s="9">
        <v>2</v>
      </c>
      <c r="C73" s="9">
        <v>3</v>
      </c>
      <c r="D73" s="9">
        <v>4</v>
      </c>
      <c r="E73" s="9">
        <v>5</v>
      </c>
      <c r="F73" s="9">
        <v>6</v>
      </c>
      <c r="G73" s="9">
        <v>7</v>
      </c>
      <c r="H73" s="9">
        <v>8</v>
      </c>
      <c r="I73" s="9">
        <v>9</v>
      </c>
      <c r="J73" s="9">
        <v>10</v>
      </c>
      <c r="K73" s="9">
        <v>11</v>
      </c>
      <c r="L73" s="9">
        <v>12</v>
      </c>
      <c r="M73" s="9">
        <v>13</v>
      </c>
      <c r="N73" s="9">
        <v>14</v>
      </c>
      <c r="O73" s="9">
        <v>15</v>
      </c>
      <c r="P73" s="9">
        <v>16</v>
      </c>
    </row>
    <row r="74" spans="1:16" ht="20.25" customHeight="1" x14ac:dyDescent="0.25">
      <c r="A74" s="10">
        <v>1</v>
      </c>
      <c r="B74" s="18"/>
      <c r="C74" s="18"/>
      <c r="D74" s="18"/>
      <c r="E74" s="18"/>
      <c r="F74" s="18"/>
      <c r="G74" s="18"/>
      <c r="H74" s="19"/>
      <c r="I74" s="19"/>
      <c r="J74" s="18"/>
      <c r="K74" s="12"/>
      <c r="L74" s="12"/>
      <c r="M74" s="18"/>
      <c r="N74" s="18"/>
      <c r="O74" s="12">
        <v>0</v>
      </c>
      <c r="P74" s="12">
        <v>0</v>
      </c>
    </row>
    <row r="75" spans="1:16" ht="38.25" customHeight="1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 ht="48" customHeight="1" x14ac:dyDescent="0.25">
      <c r="A76" s="50" t="s">
        <v>22</v>
      </c>
      <c r="B76" s="50" t="s">
        <v>23</v>
      </c>
      <c r="C76" s="50"/>
      <c r="D76" s="50"/>
      <c r="E76" s="50" t="s">
        <v>24</v>
      </c>
      <c r="F76" s="50" t="s">
        <v>29</v>
      </c>
      <c r="G76" s="50" t="s">
        <v>30</v>
      </c>
      <c r="H76" s="50" t="s">
        <v>143</v>
      </c>
      <c r="I76" s="50" t="s">
        <v>144</v>
      </c>
      <c r="J76" s="50" t="s">
        <v>145</v>
      </c>
      <c r="K76" s="50" t="s">
        <v>146</v>
      </c>
      <c r="L76" s="50" t="s">
        <v>147</v>
      </c>
      <c r="M76" s="50" t="s">
        <v>26</v>
      </c>
      <c r="N76" s="50" t="s">
        <v>148</v>
      </c>
      <c r="O76" s="50" t="s">
        <v>149</v>
      </c>
      <c r="P76" s="50" t="s">
        <v>150</v>
      </c>
    </row>
    <row r="77" spans="1:16" ht="35.25" customHeight="1" x14ac:dyDescent="0.25">
      <c r="A77" s="50"/>
      <c r="B77" s="8" t="s">
        <v>43</v>
      </c>
      <c r="C77" s="8" t="s">
        <v>44</v>
      </c>
      <c r="D77" s="8" t="s">
        <v>45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ht="16.5" customHeight="1" x14ac:dyDescent="0.25">
      <c r="A78" s="9">
        <v>1</v>
      </c>
      <c r="B78" s="9">
        <v>2</v>
      </c>
      <c r="C78" s="9">
        <v>3</v>
      </c>
      <c r="D78" s="9">
        <v>4</v>
      </c>
      <c r="E78" s="9">
        <v>5</v>
      </c>
      <c r="F78" s="9">
        <v>6</v>
      </c>
      <c r="G78" s="9">
        <v>7</v>
      </c>
      <c r="H78" s="9">
        <v>8</v>
      </c>
      <c r="I78" s="9">
        <v>9</v>
      </c>
      <c r="J78" s="9">
        <v>10</v>
      </c>
      <c r="K78" s="9">
        <v>11</v>
      </c>
      <c r="L78" s="9">
        <v>12</v>
      </c>
      <c r="M78" s="9">
        <v>13</v>
      </c>
      <c r="N78" s="9">
        <v>14</v>
      </c>
      <c r="O78" s="9">
        <v>15</v>
      </c>
      <c r="P78" s="9">
        <v>16</v>
      </c>
    </row>
    <row r="79" spans="1:16" ht="62.25" customHeight="1" x14ac:dyDescent="0.25">
      <c r="A79" s="10">
        <v>1</v>
      </c>
      <c r="B79" s="18" t="s">
        <v>52</v>
      </c>
      <c r="C79" s="18" t="s">
        <v>53</v>
      </c>
      <c r="D79" s="18" t="s">
        <v>54</v>
      </c>
      <c r="E79" s="18" t="s">
        <v>119</v>
      </c>
      <c r="F79" s="18" t="s">
        <v>717</v>
      </c>
      <c r="G79" s="18" t="s">
        <v>121</v>
      </c>
      <c r="H79" s="19" t="s">
        <v>708</v>
      </c>
      <c r="I79" s="19" t="s">
        <v>709</v>
      </c>
      <c r="J79" s="18" t="s">
        <v>710</v>
      </c>
      <c r="K79" s="12"/>
      <c r="L79" s="12">
        <v>66</v>
      </c>
      <c r="M79" s="18"/>
      <c r="N79" s="18" t="s">
        <v>62</v>
      </c>
      <c r="O79" s="12">
        <v>4000</v>
      </c>
      <c r="P79" s="12">
        <v>0.52</v>
      </c>
    </row>
    <row r="80" spans="1:16" ht="37.5" customHeight="1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6" ht="48" customHeight="1" x14ac:dyDescent="0.25">
      <c r="A81" s="50" t="s">
        <v>22</v>
      </c>
      <c r="B81" s="50" t="s">
        <v>23</v>
      </c>
      <c r="C81" s="50"/>
      <c r="D81" s="50"/>
      <c r="E81" s="50" t="s">
        <v>24</v>
      </c>
      <c r="F81" s="50" t="s">
        <v>29</v>
      </c>
      <c r="G81" s="50" t="s">
        <v>30</v>
      </c>
      <c r="H81" s="50" t="s">
        <v>143</v>
      </c>
      <c r="I81" s="50" t="s">
        <v>144</v>
      </c>
      <c r="J81" s="50" t="s">
        <v>145</v>
      </c>
      <c r="K81" s="50" t="s">
        <v>146</v>
      </c>
      <c r="L81" s="50" t="s">
        <v>147</v>
      </c>
      <c r="M81" s="50" t="s">
        <v>26</v>
      </c>
      <c r="N81" s="50" t="s">
        <v>148</v>
      </c>
      <c r="O81" s="50" t="s">
        <v>149</v>
      </c>
      <c r="P81" s="50" t="s">
        <v>150</v>
      </c>
    </row>
    <row r="82" spans="1:16" ht="35.25" customHeight="1" x14ac:dyDescent="0.25">
      <c r="A82" s="50"/>
      <c r="B82" s="8" t="s">
        <v>43</v>
      </c>
      <c r="C82" s="8" t="s">
        <v>44</v>
      </c>
      <c r="D82" s="8" t="s">
        <v>45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ht="16.5" customHeight="1" x14ac:dyDescent="0.25">
      <c r="A83" s="9">
        <v>1</v>
      </c>
      <c r="B83" s="9">
        <v>2</v>
      </c>
      <c r="C83" s="9">
        <v>3</v>
      </c>
      <c r="D83" s="9">
        <v>4</v>
      </c>
      <c r="E83" s="9">
        <v>5</v>
      </c>
      <c r="F83" s="9">
        <v>6</v>
      </c>
      <c r="G83" s="9">
        <v>7</v>
      </c>
      <c r="H83" s="9">
        <v>8</v>
      </c>
      <c r="I83" s="9">
        <v>9</v>
      </c>
      <c r="J83" s="9">
        <v>10</v>
      </c>
      <c r="K83" s="9">
        <v>11</v>
      </c>
      <c r="L83" s="9">
        <v>12</v>
      </c>
      <c r="M83" s="9">
        <v>13</v>
      </c>
      <c r="N83" s="9">
        <v>14</v>
      </c>
      <c r="O83" s="9">
        <v>15</v>
      </c>
      <c r="P83" s="9">
        <v>16</v>
      </c>
    </row>
    <row r="84" spans="1:16" ht="51.75" customHeight="1" x14ac:dyDescent="0.25">
      <c r="A84" s="10">
        <v>1</v>
      </c>
      <c r="B84" s="18" t="s">
        <v>52</v>
      </c>
      <c r="C84" s="18" t="s">
        <v>53</v>
      </c>
      <c r="D84" s="18" t="s">
        <v>54</v>
      </c>
      <c r="E84" s="18" t="s">
        <v>123</v>
      </c>
      <c r="F84" s="18" t="s">
        <v>59</v>
      </c>
      <c r="G84" s="18" t="s">
        <v>718</v>
      </c>
      <c r="H84" s="19" t="s">
        <v>708</v>
      </c>
      <c r="I84" s="19" t="s">
        <v>709</v>
      </c>
      <c r="J84" s="18" t="s">
        <v>710</v>
      </c>
      <c r="K84" s="12"/>
      <c r="L84" s="12">
        <v>678.5</v>
      </c>
      <c r="M84" s="18"/>
      <c r="N84" s="18" t="s">
        <v>62</v>
      </c>
      <c r="O84" s="12">
        <v>100</v>
      </c>
      <c r="P84" s="12">
        <v>5.41</v>
      </c>
    </row>
    <row r="85" spans="1:16" ht="38.2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ht="48" customHeight="1" x14ac:dyDescent="0.25">
      <c r="A86" s="50" t="s">
        <v>22</v>
      </c>
      <c r="B86" s="50" t="s">
        <v>23</v>
      </c>
      <c r="C86" s="50"/>
      <c r="D86" s="50"/>
      <c r="E86" s="50" t="s">
        <v>24</v>
      </c>
      <c r="F86" s="50" t="s">
        <v>29</v>
      </c>
      <c r="G86" s="50" t="s">
        <v>30</v>
      </c>
      <c r="H86" s="50" t="s">
        <v>143</v>
      </c>
      <c r="I86" s="50" t="s">
        <v>144</v>
      </c>
      <c r="J86" s="50" t="s">
        <v>145</v>
      </c>
      <c r="K86" s="50" t="s">
        <v>146</v>
      </c>
      <c r="L86" s="50" t="s">
        <v>147</v>
      </c>
      <c r="M86" s="50" t="s">
        <v>26</v>
      </c>
      <c r="N86" s="50" t="s">
        <v>148</v>
      </c>
      <c r="O86" s="50" t="s">
        <v>149</v>
      </c>
      <c r="P86" s="50" t="s">
        <v>150</v>
      </c>
    </row>
    <row r="87" spans="1:16" ht="35.25" customHeight="1" x14ac:dyDescent="0.25">
      <c r="A87" s="50"/>
      <c r="B87" s="8" t="s">
        <v>43</v>
      </c>
      <c r="C87" s="8" t="s">
        <v>44</v>
      </c>
      <c r="D87" s="8" t="s">
        <v>45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16.5" customHeight="1" x14ac:dyDescent="0.25">
      <c r="A88" s="9">
        <v>1</v>
      </c>
      <c r="B88" s="9">
        <v>2</v>
      </c>
      <c r="C88" s="9">
        <v>3</v>
      </c>
      <c r="D88" s="9">
        <v>4</v>
      </c>
      <c r="E88" s="9">
        <v>5</v>
      </c>
      <c r="F88" s="9">
        <v>6</v>
      </c>
      <c r="G88" s="9">
        <v>7</v>
      </c>
      <c r="H88" s="9">
        <v>8</v>
      </c>
      <c r="I88" s="9">
        <v>9</v>
      </c>
      <c r="J88" s="9">
        <v>10</v>
      </c>
      <c r="K88" s="9">
        <v>11</v>
      </c>
      <c r="L88" s="9">
        <v>12</v>
      </c>
      <c r="M88" s="9">
        <v>13</v>
      </c>
      <c r="N88" s="9">
        <v>14</v>
      </c>
      <c r="O88" s="9">
        <v>15</v>
      </c>
      <c r="P88" s="9">
        <v>16</v>
      </c>
    </row>
    <row r="89" spans="1:16" ht="51.75" customHeight="1" x14ac:dyDescent="0.25">
      <c r="A89" s="10">
        <v>1</v>
      </c>
      <c r="B89" s="18" t="s">
        <v>52</v>
      </c>
      <c r="C89" s="18" t="s">
        <v>53</v>
      </c>
      <c r="D89" s="18" t="s">
        <v>54</v>
      </c>
      <c r="E89" s="18" t="s">
        <v>126</v>
      </c>
      <c r="F89" s="18" t="s">
        <v>59</v>
      </c>
      <c r="G89" s="18" t="s">
        <v>113</v>
      </c>
      <c r="H89" s="19" t="s">
        <v>708</v>
      </c>
      <c r="I89" s="19" t="s">
        <v>709</v>
      </c>
      <c r="J89" s="18" t="s">
        <v>710</v>
      </c>
      <c r="K89" s="12"/>
      <c r="L89" s="12">
        <v>430</v>
      </c>
      <c r="M89" s="18"/>
      <c r="N89" s="18" t="s">
        <v>62</v>
      </c>
      <c r="O89" s="12">
        <v>100</v>
      </c>
      <c r="P89" s="12">
        <v>6.74</v>
      </c>
    </row>
    <row r="90" spans="1:16" ht="38.2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ht="47.25" customHeight="1" x14ac:dyDescent="0.25">
      <c r="A91" s="50" t="s">
        <v>22</v>
      </c>
      <c r="B91" s="50" t="s">
        <v>23</v>
      </c>
      <c r="C91" s="50"/>
      <c r="D91" s="50"/>
      <c r="E91" s="50" t="s">
        <v>24</v>
      </c>
      <c r="F91" s="50" t="s">
        <v>29</v>
      </c>
      <c r="G91" s="50" t="s">
        <v>30</v>
      </c>
      <c r="H91" s="50" t="s">
        <v>143</v>
      </c>
      <c r="I91" s="50" t="s">
        <v>144</v>
      </c>
      <c r="J91" s="50" t="s">
        <v>145</v>
      </c>
      <c r="K91" s="50" t="s">
        <v>146</v>
      </c>
      <c r="L91" s="50" t="s">
        <v>147</v>
      </c>
      <c r="M91" s="50" t="s">
        <v>26</v>
      </c>
      <c r="N91" s="50" t="s">
        <v>148</v>
      </c>
      <c r="O91" s="50" t="s">
        <v>149</v>
      </c>
      <c r="P91" s="50" t="s">
        <v>150</v>
      </c>
    </row>
    <row r="92" spans="1:16" ht="36" customHeight="1" x14ac:dyDescent="0.25">
      <c r="A92" s="50"/>
      <c r="B92" s="8" t="s">
        <v>43</v>
      </c>
      <c r="C92" s="8" t="s">
        <v>44</v>
      </c>
      <c r="D92" s="8" t="s">
        <v>45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ht="15.75" customHeight="1" x14ac:dyDescent="0.25">
      <c r="A93" s="9">
        <v>1</v>
      </c>
      <c r="B93" s="9">
        <v>2</v>
      </c>
      <c r="C93" s="9">
        <v>3</v>
      </c>
      <c r="D93" s="9">
        <v>4</v>
      </c>
      <c r="E93" s="9">
        <v>5</v>
      </c>
      <c r="F93" s="9">
        <v>6</v>
      </c>
      <c r="G93" s="9">
        <v>7</v>
      </c>
      <c r="H93" s="9">
        <v>8</v>
      </c>
      <c r="I93" s="9">
        <v>9</v>
      </c>
      <c r="J93" s="9">
        <v>10</v>
      </c>
      <c r="K93" s="9">
        <v>11</v>
      </c>
      <c r="L93" s="9">
        <v>12</v>
      </c>
      <c r="M93" s="9">
        <v>13</v>
      </c>
      <c r="N93" s="9">
        <v>14</v>
      </c>
      <c r="O93" s="9">
        <v>15</v>
      </c>
      <c r="P93" s="9">
        <v>16</v>
      </c>
    </row>
    <row r="94" spans="1:16" ht="51.75" customHeight="1" x14ac:dyDescent="0.25">
      <c r="A94" s="10">
        <v>1</v>
      </c>
      <c r="B94" s="18" t="s">
        <v>52</v>
      </c>
      <c r="C94" s="18" t="s">
        <v>53</v>
      </c>
      <c r="D94" s="18" t="s">
        <v>54</v>
      </c>
      <c r="E94" s="18" t="s">
        <v>126</v>
      </c>
      <c r="F94" s="18" t="s">
        <v>59</v>
      </c>
      <c r="G94" s="18" t="s">
        <v>113</v>
      </c>
      <c r="H94" s="19" t="s">
        <v>708</v>
      </c>
      <c r="I94" s="19" t="s">
        <v>709</v>
      </c>
      <c r="J94" s="18" t="s">
        <v>710</v>
      </c>
      <c r="K94" s="12"/>
      <c r="L94" s="12">
        <v>1300</v>
      </c>
      <c r="M94" s="18"/>
      <c r="N94" s="18" t="s">
        <v>62</v>
      </c>
      <c r="O94" s="12">
        <v>200</v>
      </c>
      <c r="P94" s="12">
        <v>20.73</v>
      </c>
    </row>
    <row r="95" spans="1:16" ht="38.2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1:16" ht="48" customHeight="1" x14ac:dyDescent="0.25">
      <c r="A96" s="50" t="s">
        <v>22</v>
      </c>
      <c r="B96" s="50" t="s">
        <v>23</v>
      </c>
      <c r="C96" s="50"/>
      <c r="D96" s="50"/>
      <c r="E96" s="50" t="s">
        <v>24</v>
      </c>
      <c r="F96" s="50" t="s">
        <v>29</v>
      </c>
      <c r="G96" s="50" t="s">
        <v>30</v>
      </c>
      <c r="H96" s="50" t="s">
        <v>143</v>
      </c>
      <c r="I96" s="50" t="s">
        <v>144</v>
      </c>
      <c r="J96" s="50" t="s">
        <v>145</v>
      </c>
      <c r="K96" s="50" t="s">
        <v>146</v>
      </c>
      <c r="L96" s="50" t="s">
        <v>147</v>
      </c>
      <c r="M96" s="50" t="s">
        <v>26</v>
      </c>
      <c r="N96" s="50" t="s">
        <v>148</v>
      </c>
      <c r="O96" s="50" t="s">
        <v>149</v>
      </c>
      <c r="P96" s="50" t="s">
        <v>150</v>
      </c>
    </row>
    <row r="97" spans="1:16" ht="35.25" customHeight="1" x14ac:dyDescent="0.25">
      <c r="A97" s="50"/>
      <c r="B97" s="8" t="s">
        <v>43</v>
      </c>
      <c r="C97" s="8" t="s">
        <v>44</v>
      </c>
      <c r="D97" s="8" t="s">
        <v>45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16.5" customHeight="1" x14ac:dyDescent="0.25">
      <c r="A98" s="9">
        <v>1</v>
      </c>
      <c r="B98" s="9">
        <v>2</v>
      </c>
      <c r="C98" s="9">
        <v>3</v>
      </c>
      <c r="D98" s="9">
        <v>4</v>
      </c>
      <c r="E98" s="9">
        <v>5</v>
      </c>
      <c r="F98" s="9">
        <v>6</v>
      </c>
      <c r="G98" s="9">
        <v>7</v>
      </c>
      <c r="H98" s="9">
        <v>8</v>
      </c>
      <c r="I98" s="9">
        <v>9</v>
      </c>
      <c r="J98" s="9">
        <v>10</v>
      </c>
      <c r="K98" s="9">
        <v>11</v>
      </c>
      <c r="L98" s="9">
        <v>12</v>
      </c>
      <c r="M98" s="9">
        <v>13</v>
      </c>
      <c r="N98" s="9">
        <v>14</v>
      </c>
      <c r="O98" s="9">
        <v>15</v>
      </c>
      <c r="P98" s="9">
        <v>16</v>
      </c>
    </row>
    <row r="99" spans="1:16" ht="51.75" customHeight="1" x14ac:dyDescent="0.25">
      <c r="A99" s="10">
        <v>1</v>
      </c>
      <c r="B99" s="18" t="s">
        <v>52</v>
      </c>
      <c r="C99" s="18" t="s">
        <v>53</v>
      </c>
      <c r="D99" s="18" t="s">
        <v>54</v>
      </c>
      <c r="E99" s="18" t="s">
        <v>130</v>
      </c>
      <c r="F99" s="18" t="s">
        <v>83</v>
      </c>
      <c r="G99" s="18" t="s">
        <v>719</v>
      </c>
      <c r="H99" s="19" t="s">
        <v>720</v>
      </c>
      <c r="I99" s="19" t="s">
        <v>721</v>
      </c>
      <c r="J99" s="18"/>
      <c r="K99" s="12"/>
      <c r="L99" s="12">
        <v>42.8</v>
      </c>
      <c r="M99" s="18"/>
      <c r="N99" s="18" t="s">
        <v>69</v>
      </c>
      <c r="O99" s="12">
        <v>2000</v>
      </c>
      <c r="P99" s="12">
        <v>1.65</v>
      </c>
    </row>
  </sheetData>
  <mergeCells count="289">
    <mergeCell ref="A1:P1"/>
    <mergeCell ref="A2:P2"/>
    <mergeCell ref="A3:B3"/>
    <mergeCell ref="C3:P3"/>
    <mergeCell ref="A4:P4"/>
    <mergeCell ref="A5:A6"/>
    <mergeCell ref="B5:D5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9:P9"/>
    <mergeCell ref="A10:A11"/>
    <mergeCell ref="B10:D10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A14:P14"/>
    <mergeCell ref="A15:A16"/>
    <mergeCell ref="B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9:P19"/>
    <mergeCell ref="A20:A21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24:P24"/>
    <mergeCell ref="A25:A26"/>
    <mergeCell ref="B25:D25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A29:P29"/>
    <mergeCell ref="A30:A31"/>
    <mergeCell ref="B30:D30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A35:P35"/>
    <mergeCell ref="A36:A37"/>
    <mergeCell ref="B36:D36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A40:P40"/>
    <mergeCell ref="A41:A42"/>
    <mergeCell ref="B41:D41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A45:P45"/>
    <mergeCell ref="A46:A47"/>
    <mergeCell ref="B46:D46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A50:P50"/>
    <mergeCell ref="A51:A52"/>
    <mergeCell ref="B51:D51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A55:P55"/>
    <mergeCell ref="A56:A57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A60:P60"/>
    <mergeCell ref="A61:A62"/>
    <mergeCell ref="B61:D61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A65:P65"/>
    <mergeCell ref="A66:A67"/>
    <mergeCell ref="B66:D66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A70:P70"/>
    <mergeCell ref="A71:A72"/>
    <mergeCell ref="B71:D71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A75:P75"/>
    <mergeCell ref="A76:A77"/>
    <mergeCell ref="B76:D76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A80:P80"/>
    <mergeCell ref="A81:A82"/>
    <mergeCell ref="B81:D81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A85:P85"/>
    <mergeCell ref="A86:A87"/>
    <mergeCell ref="B86:D86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A90:P90"/>
    <mergeCell ref="A91:A92"/>
    <mergeCell ref="B91:D91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A95:P95"/>
    <mergeCell ref="A96:A97"/>
    <mergeCell ref="B96:D96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</mergeCells>
  <hyperlinks>
    <hyperlink ref="H8" r:id="rId1"/>
    <hyperlink ref="I8" r:id="rId2"/>
    <hyperlink ref="H18" r:id="rId3"/>
    <hyperlink ref="I18" r:id="rId4"/>
    <hyperlink ref="H23" r:id="rId5"/>
    <hyperlink ref="I23" r:id="rId6"/>
    <hyperlink ref="H33" r:id="rId7"/>
    <hyperlink ref="I33" r:id="rId8"/>
    <hyperlink ref="H34" r:id="rId9"/>
    <hyperlink ref="I34" r:id="rId10"/>
    <hyperlink ref="H49" r:id="rId11"/>
    <hyperlink ref="I49" r:id="rId12"/>
    <hyperlink ref="H54" r:id="rId13"/>
    <hyperlink ref="I54" r:id="rId14"/>
    <hyperlink ref="H69" r:id="rId15"/>
    <hyperlink ref="I69" r:id="rId16"/>
    <hyperlink ref="H79" r:id="rId17"/>
    <hyperlink ref="I79" r:id="rId18"/>
    <hyperlink ref="H84" r:id="rId19"/>
    <hyperlink ref="I84" r:id="rId20"/>
    <hyperlink ref="H89" r:id="rId21"/>
    <hyperlink ref="I89" r:id="rId22"/>
    <hyperlink ref="H94" r:id="rId23"/>
    <hyperlink ref="I94" r:id="rId24"/>
    <hyperlink ref="H99" r:id="rId25"/>
    <hyperlink ref="I99" r:id="rId26"/>
  </hyperlinks>
  <pageMargins left="0" right="0" top="0.79027780000000003" bottom="0" header="0.3" footer="0.3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O158"/>
  <sheetViews>
    <sheetView workbookViewId="0"/>
  </sheetViews>
  <sheetFormatPr defaultRowHeight="15" x14ac:dyDescent="0.25"/>
  <cols>
    <col min="1" max="1" width="6.85546875" style="1" customWidth="1"/>
    <col min="2" max="2" width="29" style="1" customWidth="1"/>
    <col min="3" max="3" width="29.140625" style="1" customWidth="1"/>
    <col min="4" max="4" width="13.85546875" style="1" customWidth="1"/>
    <col min="5" max="5" width="27.7109375" style="1" customWidth="1"/>
    <col min="6" max="13" width="11.140625" style="1" customWidth="1"/>
    <col min="14" max="14" width="30.42578125" style="1" customWidth="1"/>
    <col min="15" max="15" width="11.140625" style="1" customWidth="1"/>
    <col min="16" max="16" width="23.5703125" style="1" customWidth="1"/>
    <col min="17" max="18" width="8.5703125" style="1" customWidth="1"/>
    <col min="19" max="20" width="11.140625" style="1" customWidth="1"/>
    <col min="21" max="21" width="11.85546875" style="1" customWidth="1"/>
    <col min="22" max="22" width="19" style="1" customWidth="1"/>
    <col min="23" max="34" width="11.140625" style="1" customWidth="1"/>
    <col min="35" max="35" width="33.140625" style="1" customWidth="1"/>
    <col min="36" max="37" width="11.140625" style="1" customWidth="1"/>
    <col min="38" max="41" width="13.7109375" style="1" customWidth="1"/>
  </cols>
  <sheetData>
    <row r="1" spans="1:41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1" ht="18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1" ht="18" customHeight="1" x14ac:dyDescent="0.25">
      <c r="A3" s="46" t="s">
        <v>722</v>
      </c>
      <c r="B3" s="46"/>
      <c r="C3" s="46"/>
      <c r="D3" s="47" t="s">
        <v>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41" ht="38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5" spans="1:41" ht="20.25" customHeight="1" x14ac:dyDescent="0.25">
      <c r="A5" s="50" t="s">
        <v>22</v>
      </c>
      <c r="B5" s="50" t="s">
        <v>163</v>
      </c>
      <c r="C5" s="50" t="s">
        <v>723</v>
      </c>
      <c r="D5" s="50" t="s">
        <v>724</v>
      </c>
      <c r="E5" s="50" t="s">
        <v>725</v>
      </c>
      <c r="F5" s="50" t="s">
        <v>726</v>
      </c>
      <c r="G5" s="50"/>
      <c r="H5" s="50"/>
      <c r="I5" s="50"/>
      <c r="J5" s="50"/>
      <c r="K5" s="50" t="s">
        <v>727</v>
      </c>
      <c r="L5" s="50"/>
      <c r="M5" s="50"/>
      <c r="N5" s="50" t="s">
        <v>728</v>
      </c>
      <c r="O5" s="50" t="s">
        <v>173</v>
      </c>
      <c r="P5" s="50"/>
      <c r="Q5" s="50" t="s">
        <v>27</v>
      </c>
      <c r="R5" s="50" t="s">
        <v>28</v>
      </c>
      <c r="S5" s="50" t="s">
        <v>729</v>
      </c>
      <c r="T5" s="50"/>
      <c r="U5" s="50" t="s">
        <v>730</v>
      </c>
      <c r="V5" s="50" t="s">
        <v>731</v>
      </c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 t="s">
        <v>732</v>
      </c>
      <c r="AJ5" s="50" t="s">
        <v>733</v>
      </c>
      <c r="AK5" s="50" t="s">
        <v>150</v>
      </c>
      <c r="AL5" s="50" t="s">
        <v>734</v>
      </c>
      <c r="AM5" s="50" t="s">
        <v>735</v>
      </c>
      <c r="AN5" s="50" t="s">
        <v>736</v>
      </c>
      <c r="AO5" s="50" t="s">
        <v>737</v>
      </c>
    </row>
    <row r="6" spans="1:41" ht="18" customHeight="1" x14ac:dyDescent="0.25">
      <c r="A6" s="50"/>
      <c r="B6" s="50"/>
      <c r="C6" s="50"/>
      <c r="D6" s="50"/>
      <c r="E6" s="50"/>
      <c r="F6" s="50" t="s">
        <v>46</v>
      </c>
      <c r="G6" s="50" t="s">
        <v>738</v>
      </c>
      <c r="H6" s="50"/>
      <c r="I6" s="50"/>
      <c r="J6" s="50" t="s">
        <v>739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 t="s">
        <v>740</v>
      </c>
      <c r="W6" s="50" t="s">
        <v>741</v>
      </c>
      <c r="X6" s="50"/>
      <c r="Y6" s="50" t="s">
        <v>742</v>
      </c>
      <c r="Z6" s="50" t="s">
        <v>743</v>
      </c>
      <c r="AA6" s="50"/>
      <c r="AB6" s="50" t="s">
        <v>744</v>
      </c>
      <c r="AC6" s="50" t="s">
        <v>745</v>
      </c>
      <c r="AD6" s="50"/>
      <c r="AE6" s="50" t="s">
        <v>746</v>
      </c>
      <c r="AF6" s="50" t="s">
        <v>747</v>
      </c>
      <c r="AG6" s="50"/>
      <c r="AH6" s="50" t="s">
        <v>748</v>
      </c>
      <c r="AI6" s="50"/>
      <c r="AJ6" s="50"/>
      <c r="AK6" s="50"/>
      <c r="AL6" s="50"/>
      <c r="AM6" s="50"/>
      <c r="AN6" s="50"/>
      <c r="AO6" s="50"/>
    </row>
    <row r="7" spans="1:41" ht="45" customHeight="1" x14ac:dyDescent="0.25">
      <c r="A7" s="50"/>
      <c r="B7" s="50"/>
      <c r="C7" s="50"/>
      <c r="D7" s="50"/>
      <c r="E7" s="50"/>
      <c r="F7" s="50"/>
      <c r="G7" s="8" t="s">
        <v>43</v>
      </c>
      <c r="H7" s="8" t="s">
        <v>749</v>
      </c>
      <c r="I7" s="8" t="s">
        <v>750</v>
      </c>
      <c r="J7" s="50"/>
      <c r="K7" s="8" t="s">
        <v>43</v>
      </c>
      <c r="L7" s="8" t="s">
        <v>749</v>
      </c>
      <c r="M7" s="8" t="s">
        <v>750</v>
      </c>
      <c r="N7" s="50"/>
      <c r="O7" s="8" t="s">
        <v>751</v>
      </c>
      <c r="P7" s="8" t="s">
        <v>43</v>
      </c>
      <c r="Q7" s="50"/>
      <c r="R7" s="50"/>
      <c r="S7" s="8" t="s">
        <v>752</v>
      </c>
      <c r="T7" s="8" t="s">
        <v>753</v>
      </c>
      <c r="U7" s="50"/>
      <c r="V7" s="50"/>
      <c r="W7" s="8" t="s">
        <v>752</v>
      </c>
      <c r="X7" s="8" t="s">
        <v>753</v>
      </c>
      <c r="Y7" s="50"/>
      <c r="Z7" s="8" t="s">
        <v>754</v>
      </c>
      <c r="AA7" s="8" t="s">
        <v>755</v>
      </c>
      <c r="AB7" s="50"/>
      <c r="AC7" s="8" t="s">
        <v>754</v>
      </c>
      <c r="AD7" s="8" t="s">
        <v>755</v>
      </c>
      <c r="AE7" s="50"/>
      <c r="AF7" s="8" t="s">
        <v>754</v>
      </c>
      <c r="AG7" s="8" t="s">
        <v>755</v>
      </c>
      <c r="AH7" s="50"/>
      <c r="AI7" s="50"/>
      <c r="AJ7" s="50"/>
      <c r="AK7" s="50"/>
      <c r="AL7" s="50"/>
      <c r="AM7" s="50"/>
      <c r="AN7" s="50"/>
      <c r="AO7" s="50"/>
    </row>
    <row r="8" spans="1:41" ht="15.7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9">
        <v>29</v>
      </c>
      <c r="AD8" s="9">
        <v>30</v>
      </c>
      <c r="AE8" s="9">
        <v>31</v>
      </c>
      <c r="AF8" s="9">
        <v>32</v>
      </c>
      <c r="AG8" s="9">
        <v>33</v>
      </c>
      <c r="AH8" s="9">
        <v>34</v>
      </c>
      <c r="AI8" s="9">
        <v>35</v>
      </c>
      <c r="AJ8" s="9">
        <v>36</v>
      </c>
      <c r="AK8" s="9">
        <v>37</v>
      </c>
      <c r="AL8" s="9">
        <v>38</v>
      </c>
      <c r="AM8" s="9">
        <v>39</v>
      </c>
      <c r="AN8" s="9">
        <v>40</v>
      </c>
      <c r="AO8" s="9">
        <v>41</v>
      </c>
    </row>
    <row r="9" spans="1:41" ht="66.75" customHeight="1" x14ac:dyDescent="0.25">
      <c r="A9" s="20">
        <v>1</v>
      </c>
      <c r="B9" s="21" t="s">
        <v>756</v>
      </c>
      <c r="C9" s="21" t="s">
        <v>56</v>
      </c>
      <c r="D9" s="21" t="s">
        <v>757</v>
      </c>
      <c r="E9" s="21" t="s">
        <v>758</v>
      </c>
      <c r="F9" s="22">
        <v>25</v>
      </c>
      <c r="G9" s="21" t="s">
        <v>759</v>
      </c>
      <c r="H9" s="21" t="s">
        <v>760</v>
      </c>
      <c r="I9" s="21" t="s">
        <v>759</v>
      </c>
      <c r="J9" s="21" t="s">
        <v>761</v>
      </c>
      <c r="K9" s="21" t="s">
        <v>61</v>
      </c>
      <c r="L9" s="21" t="s">
        <v>762</v>
      </c>
      <c r="M9" s="21" t="s">
        <v>63</v>
      </c>
      <c r="N9" s="21" t="s">
        <v>763</v>
      </c>
      <c r="O9" s="21" t="s">
        <v>196</v>
      </c>
      <c r="P9" s="21" t="s">
        <v>176</v>
      </c>
      <c r="Q9" s="21" t="s">
        <v>57</v>
      </c>
      <c r="R9" s="21" t="s">
        <v>58</v>
      </c>
      <c r="S9" s="23">
        <v>42878</v>
      </c>
      <c r="T9" s="24"/>
      <c r="U9" s="23">
        <v>43562</v>
      </c>
      <c r="V9" s="21" t="s">
        <v>764</v>
      </c>
      <c r="W9" s="23">
        <v>43556</v>
      </c>
      <c r="X9" s="23">
        <v>43646</v>
      </c>
      <c r="Y9" s="22">
        <v>0.41299999999999998</v>
      </c>
      <c r="Z9" s="22">
        <v>0</v>
      </c>
      <c r="AA9" s="22" t="s">
        <v>765</v>
      </c>
      <c r="AB9" s="25">
        <v>0.35199999999999998</v>
      </c>
      <c r="AC9" s="22">
        <v>2000</v>
      </c>
      <c r="AD9" s="22" t="s">
        <v>766</v>
      </c>
      <c r="AE9" s="22"/>
      <c r="AF9" s="22"/>
      <c r="AG9" s="22"/>
      <c r="AH9" s="22">
        <v>0.13400000000000001</v>
      </c>
      <c r="AI9" s="21"/>
      <c r="AJ9" s="25">
        <v>1</v>
      </c>
      <c r="AK9" s="26">
        <f>AB9*AJ9</f>
        <v>0.35199999999999998</v>
      </c>
      <c r="AL9" s="26">
        <f>AB9+AH9</f>
        <v>0.48599999999999999</v>
      </c>
      <c r="AM9" s="26">
        <f>MIN(AL9+AH9,'Реестр пред. отп. цен на ЖНВЛП'!N14)</f>
        <v>0.62</v>
      </c>
      <c r="AN9" s="25">
        <f>(AB9+AH9)*AJ9</f>
        <v>0.48599999999999999</v>
      </c>
      <c r="AO9" s="26">
        <f>(MIN(AL9+AH9,'Реестр пред. отп. цен на ЖНВЛП'!N14))*AJ9</f>
        <v>0.62</v>
      </c>
    </row>
    <row r="10" spans="1:41" ht="28.5" customHeight="1" x14ac:dyDescent="0.25">
      <c r="A10" s="51" t="s">
        <v>767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ht="51.75" customHeight="1" x14ac:dyDescent="0.25">
      <c r="A11" s="27">
        <v>2</v>
      </c>
      <c r="B11" s="28" t="s">
        <v>756</v>
      </c>
      <c r="C11" s="28" t="s">
        <v>768</v>
      </c>
      <c r="D11" s="28" t="s">
        <v>757</v>
      </c>
      <c r="E11" s="28" t="s">
        <v>758</v>
      </c>
      <c r="F11" s="29">
        <v>10</v>
      </c>
      <c r="G11" s="28" t="s">
        <v>759</v>
      </c>
      <c r="H11" s="28" t="s">
        <v>760</v>
      </c>
      <c r="I11" s="28" t="s">
        <v>759</v>
      </c>
      <c r="J11" s="28" t="s">
        <v>769</v>
      </c>
      <c r="K11" s="28" t="s">
        <v>61</v>
      </c>
      <c r="L11" s="28" t="s">
        <v>762</v>
      </c>
      <c r="M11" s="28" t="s">
        <v>63</v>
      </c>
      <c r="N11" s="28" t="s">
        <v>763</v>
      </c>
      <c r="O11" s="28" t="s">
        <v>196</v>
      </c>
      <c r="P11" s="28" t="s">
        <v>176</v>
      </c>
      <c r="Q11" s="28" t="s">
        <v>57</v>
      </c>
      <c r="R11" s="28" t="s">
        <v>58</v>
      </c>
      <c r="S11" s="30">
        <v>42878</v>
      </c>
      <c r="T11" s="31"/>
      <c r="U11" s="30">
        <v>43562</v>
      </c>
      <c r="V11" s="28" t="s">
        <v>764</v>
      </c>
      <c r="W11" s="30">
        <v>43556</v>
      </c>
      <c r="X11" s="30">
        <v>43646</v>
      </c>
      <c r="Y11" s="29">
        <v>0.48199999999999998</v>
      </c>
      <c r="Z11" s="29">
        <v>0</v>
      </c>
      <c r="AA11" s="29" t="s">
        <v>766</v>
      </c>
      <c r="AB11" s="29"/>
      <c r="AC11" s="29"/>
      <c r="AD11" s="29"/>
      <c r="AE11" s="29"/>
      <c r="AF11" s="29"/>
      <c r="AG11" s="29"/>
      <c r="AH11" s="29">
        <v>0.112</v>
      </c>
      <c r="AI11" s="28"/>
      <c r="AJ11" s="28"/>
      <c r="AK11" s="28"/>
      <c r="AL11" s="28"/>
      <c r="AM11" s="28"/>
      <c r="AN11" s="28"/>
      <c r="AO11" s="28"/>
    </row>
    <row r="12" spans="1:41" ht="38.2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</row>
    <row r="13" spans="1:41" ht="20.25" customHeight="1" x14ac:dyDescent="0.25">
      <c r="A13" s="50" t="s">
        <v>22</v>
      </c>
      <c r="B13" s="50" t="s">
        <v>163</v>
      </c>
      <c r="C13" s="50" t="s">
        <v>723</v>
      </c>
      <c r="D13" s="50" t="s">
        <v>724</v>
      </c>
      <c r="E13" s="50" t="s">
        <v>725</v>
      </c>
      <c r="F13" s="50" t="s">
        <v>726</v>
      </c>
      <c r="G13" s="50"/>
      <c r="H13" s="50"/>
      <c r="I13" s="50"/>
      <c r="J13" s="50"/>
      <c r="K13" s="50" t="s">
        <v>727</v>
      </c>
      <c r="L13" s="50"/>
      <c r="M13" s="50"/>
      <c r="N13" s="50" t="s">
        <v>728</v>
      </c>
      <c r="O13" s="50" t="s">
        <v>173</v>
      </c>
      <c r="P13" s="50"/>
      <c r="Q13" s="50" t="s">
        <v>27</v>
      </c>
      <c r="R13" s="50" t="s">
        <v>28</v>
      </c>
      <c r="S13" s="50" t="s">
        <v>729</v>
      </c>
      <c r="T13" s="50"/>
      <c r="U13" s="50" t="s">
        <v>730</v>
      </c>
      <c r="V13" s="50" t="s">
        <v>731</v>
      </c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 t="s">
        <v>732</v>
      </c>
      <c r="AJ13" s="50" t="s">
        <v>733</v>
      </c>
      <c r="AK13" s="50" t="s">
        <v>150</v>
      </c>
      <c r="AL13" s="50" t="s">
        <v>734</v>
      </c>
      <c r="AM13" s="50" t="s">
        <v>735</v>
      </c>
      <c r="AN13" s="50" t="s">
        <v>736</v>
      </c>
      <c r="AO13" s="50" t="s">
        <v>737</v>
      </c>
    </row>
    <row r="14" spans="1:41" ht="18" customHeight="1" x14ac:dyDescent="0.25">
      <c r="A14" s="50"/>
      <c r="B14" s="50"/>
      <c r="C14" s="50"/>
      <c r="D14" s="50"/>
      <c r="E14" s="50"/>
      <c r="F14" s="50" t="s">
        <v>46</v>
      </c>
      <c r="G14" s="50" t="s">
        <v>738</v>
      </c>
      <c r="H14" s="50"/>
      <c r="I14" s="50"/>
      <c r="J14" s="50" t="s">
        <v>739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 t="s">
        <v>740</v>
      </c>
      <c r="W14" s="50" t="s">
        <v>741</v>
      </c>
      <c r="X14" s="50"/>
      <c r="Y14" s="50" t="s">
        <v>742</v>
      </c>
      <c r="Z14" s="50" t="s">
        <v>743</v>
      </c>
      <c r="AA14" s="50"/>
      <c r="AB14" s="50" t="s">
        <v>744</v>
      </c>
      <c r="AC14" s="50" t="s">
        <v>745</v>
      </c>
      <c r="AD14" s="50"/>
      <c r="AE14" s="50" t="s">
        <v>746</v>
      </c>
      <c r="AF14" s="50" t="s">
        <v>747</v>
      </c>
      <c r="AG14" s="50"/>
      <c r="AH14" s="50" t="s">
        <v>748</v>
      </c>
      <c r="AI14" s="50"/>
      <c r="AJ14" s="50"/>
      <c r="AK14" s="50"/>
      <c r="AL14" s="50"/>
      <c r="AM14" s="50"/>
      <c r="AN14" s="50"/>
      <c r="AO14" s="50"/>
    </row>
    <row r="15" spans="1:41" ht="45" customHeight="1" x14ac:dyDescent="0.25">
      <c r="A15" s="50"/>
      <c r="B15" s="50"/>
      <c r="C15" s="50"/>
      <c r="D15" s="50"/>
      <c r="E15" s="50"/>
      <c r="F15" s="50"/>
      <c r="G15" s="8" t="s">
        <v>43</v>
      </c>
      <c r="H15" s="8" t="s">
        <v>749</v>
      </c>
      <c r="I15" s="8" t="s">
        <v>750</v>
      </c>
      <c r="J15" s="50"/>
      <c r="K15" s="8" t="s">
        <v>43</v>
      </c>
      <c r="L15" s="8" t="s">
        <v>749</v>
      </c>
      <c r="M15" s="8" t="s">
        <v>750</v>
      </c>
      <c r="N15" s="50"/>
      <c r="O15" s="8" t="s">
        <v>751</v>
      </c>
      <c r="P15" s="8" t="s">
        <v>43</v>
      </c>
      <c r="Q15" s="50"/>
      <c r="R15" s="50"/>
      <c r="S15" s="8" t="s">
        <v>752</v>
      </c>
      <c r="T15" s="8" t="s">
        <v>753</v>
      </c>
      <c r="U15" s="50"/>
      <c r="V15" s="50"/>
      <c r="W15" s="8" t="s">
        <v>752</v>
      </c>
      <c r="X15" s="8" t="s">
        <v>753</v>
      </c>
      <c r="Y15" s="50"/>
      <c r="Z15" s="8" t="s">
        <v>754</v>
      </c>
      <c r="AA15" s="8" t="s">
        <v>755</v>
      </c>
      <c r="AB15" s="50"/>
      <c r="AC15" s="8" t="s">
        <v>754</v>
      </c>
      <c r="AD15" s="8" t="s">
        <v>755</v>
      </c>
      <c r="AE15" s="50"/>
      <c r="AF15" s="8" t="s">
        <v>754</v>
      </c>
      <c r="AG15" s="8" t="s">
        <v>755</v>
      </c>
      <c r="AH15" s="50"/>
      <c r="AI15" s="50"/>
      <c r="AJ15" s="50"/>
      <c r="AK15" s="50"/>
      <c r="AL15" s="50"/>
      <c r="AM15" s="50"/>
      <c r="AN15" s="50"/>
      <c r="AO15" s="50"/>
    </row>
    <row r="16" spans="1:41" ht="15.75" customHeight="1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9">
        <v>16</v>
      </c>
      <c r="Q16" s="9">
        <v>17</v>
      </c>
      <c r="R16" s="9">
        <v>18</v>
      </c>
      <c r="S16" s="9">
        <v>19</v>
      </c>
      <c r="T16" s="9">
        <v>20</v>
      </c>
      <c r="U16" s="9">
        <v>21</v>
      </c>
      <c r="V16" s="9">
        <v>22</v>
      </c>
      <c r="W16" s="9">
        <v>23</v>
      </c>
      <c r="X16" s="9">
        <v>24</v>
      </c>
      <c r="Y16" s="9">
        <v>25</v>
      </c>
      <c r="Z16" s="9">
        <v>26</v>
      </c>
      <c r="AA16" s="9">
        <v>27</v>
      </c>
      <c r="AB16" s="9">
        <v>28</v>
      </c>
      <c r="AC16" s="9">
        <v>29</v>
      </c>
      <c r="AD16" s="9">
        <v>30</v>
      </c>
      <c r="AE16" s="9">
        <v>31</v>
      </c>
      <c r="AF16" s="9">
        <v>32</v>
      </c>
      <c r="AG16" s="9">
        <v>33</v>
      </c>
      <c r="AH16" s="9">
        <v>34</v>
      </c>
      <c r="AI16" s="9">
        <v>35</v>
      </c>
      <c r="AJ16" s="9">
        <v>36</v>
      </c>
      <c r="AK16" s="9">
        <v>37</v>
      </c>
      <c r="AL16" s="9">
        <v>38</v>
      </c>
      <c r="AM16" s="9">
        <v>39</v>
      </c>
      <c r="AN16" s="9">
        <v>40</v>
      </c>
      <c r="AO16" s="9">
        <v>41</v>
      </c>
    </row>
    <row r="17" spans="1:41" ht="66.75" customHeight="1" x14ac:dyDescent="0.25">
      <c r="A17" s="20">
        <v>1</v>
      </c>
      <c r="B17" s="21" t="s">
        <v>756</v>
      </c>
      <c r="C17" s="21" t="s">
        <v>65</v>
      </c>
      <c r="D17" s="21" t="s">
        <v>757</v>
      </c>
      <c r="E17" s="21" t="s">
        <v>770</v>
      </c>
      <c r="F17" s="22">
        <v>10</v>
      </c>
      <c r="G17" s="21" t="s">
        <v>771</v>
      </c>
      <c r="H17" s="21" t="s">
        <v>772</v>
      </c>
      <c r="I17" s="21" t="s">
        <v>773</v>
      </c>
      <c r="J17" s="21" t="s">
        <v>774</v>
      </c>
      <c r="K17" s="21" t="s">
        <v>68</v>
      </c>
      <c r="L17" s="21" t="s">
        <v>775</v>
      </c>
      <c r="M17" s="21" t="s">
        <v>70</v>
      </c>
      <c r="N17" s="21" t="s">
        <v>763</v>
      </c>
      <c r="O17" s="21" t="s">
        <v>196</v>
      </c>
      <c r="P17" s="21" t="s">
        <v>176</v>
      </c>
      <c r="Q17" s="21" t="s">
        <v>57</v>
      </c>
      <c r="R17" s="21" t="s">
        <v>58</v>
      </c>
      <c r="S17" s="23">
        <v>42878</v>
      </c>
      <c r="T17" s="24"/>
      <c r="U17" s="23">
        <v>43562</v>
      </c>
      <c r="V17" s="21" t="s">
        <v>764</v>
      </c>
      <c r="W17" s="23">
        <v>43556</v>
      </c>
      <c r="X17" s="23">
        <v>43646</v>
      </c>
      <c r="Y17" s="25">
        <v>2.0019999999999998</v>
      </c>
      <c r="Z17" s="22">
        <v>0</v>
      </c>
      <c r="AA17" s="22" t="s">
        <v>766</v>
      </c>
      <c r="AB17" s="22"/>
      <c r="AC17" s="22"/>
      <c r="AD17" s="22"/>
      <c r="AE17" s="22"/>
      <c r="AF17" s="22"/>
      <c r="AG17" s="22"/>
      <c r="AH17" s="22">
        <v>0.65400000000000003</v>
      </c>
      <c r="AI17" s="21"/>
      <c r="AJ17" s="25">
        <v>1</v>
      </c>
      <c r="AK17" s="26">
        <f>Y17*AJ17</f>
        <v>2.0019999999999998</v>
      </c>
      <c r="AL17" s="26">
        <f>Y17+AH17</f>
        <v>2.6559999999999997</v>
      </c>
      <c r="AM17" s="26">
        <f>MIN(AL17+AH17,'Реестр пред. отп. цен на ЖНВЛП'!N23)</f>
        <v>1.57</v>
      </c>
      <c r="AN17" s="25">
        <f>(Y17+AH17)*AJ17</f>
        <v>2.6559999999999997</v>
      </c>
      <c r="AO17" s="26">
        <f>(MIN(AL17+AH17,'Реестр пред. отп. цен на ЖНВЛП'!N23))*AJ17</f>
        <v>1.57</v>
      </c>
    </row>
    <row r="18" spans="1:41" ht="28.5" customHeight="1" x14ac:dyDescent="0.25">
      <c r="A18" s="51" t="s">
        <v>767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 ht="18" customHeight="1" x14ac:dyDescent="0.25">
      <c r="A19" s="27"/>
      <c r="B19" s="28"/>
      <c r="C19" s="28"/>
      <c r="D19" s="28"/>
      <c r="E19" s="28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31"/>
      <c r="T19" s="31"/>
      <c r="U19" s="31"/>
      <c r="V19" s="28"/>
      <c r="W19" s="31"/>
      <c r="X19" s="31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8"/>
      <c r="AJ19" s="28"/>
      <c r="AK19" s="28"/>
      <c r="AL19" s="28"/>
      <c r="AM19" s="28"/>
      <c r="AN19" s="28"/>
      <c r="AO19" s="28"/>
    </row>
    <row r="20" spans="1:41" ht="38.2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</row>
    <row r="21" spans="1:41" ht="20.25" customHeight="1" x14ac:dyDescent="0.25">
      <c r="A21" s="50" t="s">
        <v>22</v>
      </c>
      <c r="B21" s="50" t="s">
        <v>163</v>
      </c>
      <c r="C21" s="50" t="s">
        <v>723</v>
      </c>
      <c r="D21" s="50" t="s">
        <v>724</v>
      </c>
      <c r="E21" s="50" t="s">
        <v>725</v>
      </c>
      <c r="F21" s="50" t="s">
        <v>726</v>
      </c>
      <c r="G21" s="50"/>
      <c r="H21" s="50"/>
      <c r="I21" s="50"/>
      <c r="J21" s="50"/>
      <c r="K21" s="50" t="s">
        <v>727</v>
      </c>
      <c r="L21" s="50"/>
      <c r="M21" s="50"/>
      <c r="N21" s="50" t="s">
        <v>728</v>
      </c>
      <c r="O21" s="50" t="s">
        <v>173</v>
      </c>
      <c r="P21" s="50"/>
      <c r="Q21" s="50" t="s">
        <v>27</v>
      </c>
      <c r="R21" s="50" t="s">
        <v>28</v>
      </c>
      <c r="S21" s="50" t="s">
        <v>729</v>
      </c>
      <c r="T21" s="50"/>
      <c r="U21" s="50" t="s">
        <v>730</v>
      </c>
      <c r="V21" s="50" t="s">
        <v>731</v>
      </c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 t="s">
        <v>732</v>
      </c>
      <c r="AJ21" s="50" t="s">
        <v>733</v>
      </c>
      <c r="AK21" s="50" t="s">
        <v>150</v>
      </c>
      <c r="AL21" s="50" t="s">
        <v>734</v>
      </c>
      <c r="AM21" s="50" t="s">
        <v>735</v>
      </c>
      <c r="AN21" s="50" t="s">
        <v>736</v>
      </c>
      <c r="AO21" s="50" t="s">
        <v>737</v>
      </c>
    </row>
    <row r="22" spans="1:41" ht="18" customHeight="1" x14ac:dyDescent="0.25">
      <c r="A22" s="50"/>
      <c r="B22" s="50"/>
      <c r="C22" s="50"/>
      <c r="D22" s="50"/>
      <c r="E22" s="50"/>
      <c r="F22" s="50" t="s">
        <v>46</v>
      </c>
      <c r="G22" s="50" t="s">
        <v>738</v>
      </c>
      <c r="H22" s="50"/>
      <c r="I22" s="50"/>
      <c r="J22" s="50" t="s">
        <v>739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 t="s">
        <v>740</v>
      </c>
      <c r="W22" s="50" t="s">
        <v>741</v>
      </c>
      <c r="X22" s="50"/>
      <c r="Y22" s="50" t="s">
        <v>742</v>
      </c>
      <c r="Z22" s="50" t="s">
        <v>743</v>
      </c>
      <c r="AA22" s="50"/>
      <c r="AB22" s="50" t="s">
        <v>744</v>
      </c>
      <c r="AC22" s="50" t="s">
        <v>745</v>
      </c>
      <c r="AD22" s="50"/>
      <c r="AE22" s="50" t="s">
        <v>746</v>
      </c>
      <c r="AF22" s="50" t="s">
        <v>747</v>
      </c>
      <c r="AG22" s="50"/>
      <c r="AH22" s="50" t="s">
        <v>748</v>
      </c>
      <c r="AI22" s="50"/>
      <c r="AJ22" s="50"/>
      <c r="AK22" s="50"/>
      <c r="AL22" s="50"/>
      <c r="AM22" s="50"/>
      <c r="AN22" s="50"/>
      <c r="AO22" s="50"/>
    </row>
    <row r="23" spans="1:41" ht="45" customHeight="1" x14ac:dyDescent="0.25">
      <c r="A23" s="50"/>
      <c r="B23" s="50"/>
      <c r="C23" s="50"/>
      <c r="D23" s="50"/>
      <c r="E23" s="50"/>
      <c r="F23" s="50"/>
      <c r="G23" s="8" t="s">
        <v>43</v>
      </c>
      <c r="H23" s="8" t="s">
        <v>749</v>
      </c>
      <c r="I23" s="8" t="s">
        <v>750</v>
      </c>
      <c r="J23" s="50"/>
      <c r="K23" s="8" t="s">
        <v>43</v>
      </c>
      <c r="L23" s="8" t="s">
        <v>749</v>
      </c>
      <c r="M23" s="8" t="s">
        <v>750</v>
      </c>
      <c r="N23" s="50"/>
      <c r="O23" s="8" t="s">
        <v>751</v>
      </c>
      <c r="P23" s="8" t="s">
        <v>43</v>
      </c>
      <c r="Q23" s="50"/>
      <c r="R23" s="50"/>
      <c r="S23" s="8" t="s">
        <v>752</v>
      </c>
      <c r="T23" s="8" t="s">
        <v>753</v>
      </c>
      <c r="U23" s="50"/>
      <c r="V23" s="50"/>
      <c r="W23" s="8" t="s">
        <v>752</v>
      </c>
      <c r="X23" s="8" t="s">
        <v>753</v>
      </c>
      <c r="Y23" s="50"/>
      <c r="Z23" s="8" t="s">
        <v>754</v>
      </c>
      <c r="AA23" s="8" t="s">
        <v>755</v>
      </c>
      <c r="AB23" s="50"/>
      <c r="AC23" s="8" t="s">
        <v>754</v>
      </c>
      <c r="AD23" s="8" t="s">
        <v>755</v>
      </c>
      <c r="AE23" s="50"/>
      <c r="AF23" s="8" t="s">
        <v>754</v>
      </c>
      <c r="AG23" s="8" t="s">
        <v>755</v>
      </c>
      <c r="AH23" s="50"/>
      <c r="AI23" s="50"/>
      <c r="AJ23" s="50"/>
      <c r="AK23" s="50"/>
      <c r="AL23" s="50"/>
      <c r="AM23" s="50"/>
      <c r="AN23" s="50"/>
      <c r="AO23" s="50"/>
    </row>
    <row r="24" spans="1:41" ht="15.75" customHeight="1" x14ac:dyDescent="0.25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  <c r="I24" s="9">
        <v>9</v>
      </c>
      <c r="J24" s="9">
        <v>10</v>
      </c>
      <c r="K24" s="9">
        <v>11</v>
      </c>
      <c r="L24" s="9">
        <v>12</v>
      </c>
      <c r="M24" s="9">
        <v>13</v>
      </c>
      <c r="N24" s="9">
        <v>14</v>
      </c>
      <c r="O24" s="9">
        <v>15</v>
      </c>
      <c r="P24" s="9">
        <v>16</v>
      </c>
      <c r="Q24" s="9">
        <v>17</v>
      </c>
      <c r="R24" s="9">
        <v>18</v>
      </c>
      <c r="S24" s="9">
        <v>19</v>
      </c>
      <c r="T24" s="9">
        <v>20</v>
      </c>
      <c r="U24" s="9">
        <v>21</v>
      </c>
      <c r="V24" s="9">
        <v>22</v>
      </c>
      <c r="W24" s="9">
        <v>23</v>
      </c>
      <c r="X24" s="9">
        <v>24</v>
      </c>
      <c r="Y24" s="9">
        <v>25</v>
      </c>
      <c r="Z24" s="9">
        <v>26</v>
      </c>
      <c r="AA24" s="9">
        <v>27</v>
      </c>
      <c r="AB24" s="9">
        <v>28</v>
      </c>
      <c r="AC24" s="9">
        <v>29</v>
      </c>
      <c r="AD24" s="9">
        <v>30</v>
      </c>
      <c r="AE24" s="9">
        <v>31</v>
      </c>
      <c r="AF24" s="9">
        <v>32</v>
      </c>
      <c r="AG24" s="9">
        <v>33</v>
      </c>
      <c r="AH24" s="9">
        <v>34</v>
      </c>
      <c r="AI24" s="9">
        <v>35</v>
      </c>
      <c r="AJ24" s="9">
        <v>36</v>
      </c>
      <c r="AK24" s="9">
        <v>37</v>
      </c>
      <c r="AL24" s="9">
        <v>38</v>
      </c>
      <c r="AM24" s="9">
        <v>39</v>
      </c>
      <c r="AN24" s="9">
        <v>40</v>
      </c>
      <c r="AO24" s="9">
        <v>41</v>
      </c>
    </row>
    <row r="25" spans="1:41" ht="66.75" customHeight="1" x14ac:dyDescent="0.25">
      <c r="A25" s="20">
        <v>1</v>
      </c>
      <c r="B25" s="21" t="s">
        <v>214</v>
      </c>
      <c r="C25" s="21" t="s">
        <v>73</v>
      </c>
      <c r="D25" s="21" t="s">
        <v>776</v>
      </c>
      <c r="E25" s="21" t="s">
        <v>758</v>
      </c>
      <c r="F25" s="22">
        <v>24</v>
      </c>
      <c r="G25" s="21" t="s">
        <v>759</v>
      </c>
      <c r="H25" s="21" t="s">
        <v>760</v>
      </c>
      <c r="I25" s="21" t="s">
        <v>759</v>
      </c>
      <c r="J25" s="21" t="s">
        <v>777</v>
      </c>
      <c r="K25" s="21" t="s">
        <v>61</v>
      </c>
      <c r="L25" s="21" t="s">
        <v>762</v>
      </c>
      <c r="M25" s="21" t="s">
        <v>63</v>
      </c>
      <c r="N25" s="21" t="s">
        <v>778</v>
      </c>
      <c r="O25" s="21" t="s">
        <v>263</v>
      </c>
      <c r="P25" s="21" t="s">
        <v>232</v>
      </c>
      <c r="Q25" s="21" t="s">
        <v>57</v>
      </c>
      <c r="R25" s="21" t="s">
        <v>58</v>
      </c>
      <c r="S25" s="23">
        <v>42878</v>
      </c>
      <c r="T25" s="24"/>
      <c r="U25" s="23">
        <v>43562</v>
      </c>
      <c r="V25" s="21" t="s">
        <v>764</v>
      </c>
      <c r="W25" s="23">
        <v>43556</v>
      </c>
      <c r="X25" s="23">
        <v>43646</v>
      </c>
      <c r="Y25" s="25">
        <v>1.655</v>
      </c>
      <c r="Z25" s="22">
        <v>0</v>
      </c>
      <c r="AA25" s="22" t="s">
        <v>779</v>
      </c>
      <c r="AB25" s="22">
        <v>1.331</v>
      </c>
      <c r="AC25" s="22">
        <v>2400</v>
      </c>
      <c r="AD25" s="22" t="s">
        <v>766</v>
      </c>
      <c r="AE25" s="22"/>
      <c r="AF25" s="22"/>
      <c r="AG25" s="22"/>
      <c r="AH25" s="22">
        <v>0.50900000000000001</v>
      </c>
      <c r="AI25" s="21"/>
      <c r="AJ25" s="25">
        <v>1</v>
      </c>
      <c r="AK25" s="26">
        <f>Y25*AJ25</f>
        <v>1.655</v>
      </c>
      <c r="AL25" s="26">
        <f>Y25+AH25</f>
        <v>2.1640000000000001</v>
      </c>
      <c r="AM25" s="26">
        <f>MIN(AL25+AH25,'Реестр пред. отп. цен на ЖНВЛП'!N77)</f>
        <v>2.673</v>
      </c>
      <c r="AN25" s="25">
        <f>(Y25+AH25)*AJ25</f>
        <v>2.1640000000000001</v>
      </c>
      <c r="AO25" s="26">
        <f>(MIN(AL25+AH25,'Реестр пред. отп. цен на ЖНВЛП'!N77))*AJ25</f>
        <v>2.673</v>
      </c>
    </row>
    <row r="26" spans="1:41" ht="28.5" customHeight="1" x14ac:dyDescent="0.25">
      <c r="A26" s="51" t="s">
        <v>780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</row>
    <row r="27" spans="1:41" ht="51.75" customHeight="1" x14ac:dyDescent="0.25">
      <c r="A27" s="27">
        <v>2</v>
      </c>
      <c r="B27" s="28" t="s">
        <v>214</v>
      </c>
      <c r="C27" s="28" t="s">
        <v>781</v>
      </c>
      <c r="D27" s="28" t="s">
        <v>776</v>
      </c>
      <c r="E27" s="28" t="s">
        <v>758</v>
      </c>
      <c r="F27" s="29">
        <v>16</v>
      </c>
      <c r="G27" s="28" t="s">
        <v>759</v>
      </c>
      <c r="H27" s="28" t="s">
        <v>760</v>
      </c>
      <c r="I27" s="28" t="s">
        <v>759</v>
      </c>
      <c r="J27" s="28" t="s">
        <v>782</v>
      </c>
      <c r="K27" s="28" t="s">
        <v>61</v>
      </c>
      <c r="L27" s="28" t="s">
        <v>762</v>
      </c>
      <c r="M27" s="28" t="s">
        <v>63</v>
      </c>
      <c r="N27" s="28" t="s">
        <v>778</v>
      </c>
      <c r="O27" s="28" t="s">
        <v>263</v>
      </c>
      <c r="P27" s="28" t="s">
        <v>232</v>
      </c>
      <c r="Q27" s="28" t="s">
        <v>57</v>
      </c>
      <c r="R27" s="28" t="s">
        <v>58</v>
      </c>
      <c r="S27" s="30">
        <v>42878</v>
      </c>
      <c r="T27" s="31"/>
      <c r="U27" s="30">
        <v>43562</v>
      </c>
      <c r="V27" s="28" t="s">
        <v>764</v>
      </c>
      <c r="W27" s="30">
        <v>43556</v>
      </c>
      <c r="X27" s="30">
        <v>43646</v>
      </c>
      <c r="Y27" s="29">
        <v>1.7549999999999999</v>
      </c>
      <c r="Z27" s="29">
        <v>0</v>
      </c>
      <c r="AA27" s="29" t="s">
        <v>783</v>
      </c>
      <c r="AB27" s="29">
        <v>1.1459999999999999</v>
      </c>
      <c r="AC27" s="29">
        <v>3000</v>
      </c>
      <c r="AD27" s="29" t="s">
        <v>766</v>
      </c>
      <c r="AE27" s="29"/>
      <c r="AF27" s="29"/>
      <c r="AG27" s="29"/>
      <c r="AH27" s="29">
        <v>0.53900000000000003</v>
      </c>
      <c r="AI27" s="28"/>
      <c r="AJ27" s="28"/>
      <c r="AK27" s="28"/>
      <c r="AL27" s="28"/>
      <c r="AM27" s="28"/>
      <c r="AN27" s="28"/>
      <c r="AO27" s="28"/>
    </row>
    <row r="28" spans="1:41" ht="51.75" customHeight="1" x14ac:dyDescent="0.25">
      <c r="A28" s="27">
        <v>3</v>
      </c>
      <c r="B28" s="28" t="s">
        <v>214</v>
      </c>
      <c r="C28" s="28" t="s">
        <v>784</v>
      </c>
      <c r="D28" s="28" t="s">
        <v>776</v>
      </c>
      <c r="E28" s="28" t="s">
        <v>758</v>
      </c>
      <c r="F28" s="29">
        <v>8</v>
      </c>
      <c r="G28" s="28" t="s">
        <v>759</v>
      </c>
      <c r="H28" s="28" t="s">
        <v>760</v>
      </c>
      <c r="I28" s="28" t="s">
        <v>759</v>
      </c>
      <c r="J28" s="28" t="s">
        <v>785</v>
      </c>
      <c r="K28" s="28" t="s">
        <v>61</v>
      </c>
      <c r="L28" s="28" t="s">
        <v>762</v>
      </c>
      <c r="M28" s="28" t="s">
        <v>63</v>
      </c>
      <c r="N28" s="28" t="s">
        <v>778</v>
      </c>
      <c r="O28" s="28" t="s">
        <v>263</v>
      </c>
      <c r="P28" s="28" t="s">
        <v>232</v>
      </c>
      <c r="Q28" s="28" t="s">
        <v>57</v>
      </c>
      <c r="R28" s="28" t="s">
        <v>58</v>
      </c>
      <c r="S28" s="30">
        <v>42878</v>
      </c>
      <c r="T28" s="31"/>
      <c r="U28" s="30">
        <v>43562</v>
      </c>
      <c r="V28" s="28" t="s">
        <v>764</v>
      </c>
      <c r="W28" s="30">
        <v>43556</v>
      </c>
      <c r="X28" s="30">
        <v>43646</v>
      </c>
      <c r="Y28" s="29">
        <v>0.97399999999999998</v>
      </c>
      <c r="Z28" s="29">
        <v>0</v>
      </c>
      <c r="AA28" s="29" t="s">
        <v>766</v>
      </c>
      <c r="AB28" s="29"/>
      <c r="AC28" s="29"/>
      <c r="AD28" s="29"/>
      <c r="AE28" s="29"/>
      <c r="AF28" s="29"/>
      <c r="AG28" s="29"/>
      <c r="AH28" s="29">
        <v>0.36899999999999999</v>
      </c>
      <c r="AI28" s="28"/>
      <c r="AJ28" s="28"/>
      <c r="AK28" s="28"/>
      <c r="AL28" s="28"/>
      <c r="AM28" s="28"/>
      <c r="AN28" s="28"/>
      <c r="AO28" s="28"/>
    </row>
    <row r="29" spans="1:41" ht="38.2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</row>
    <row r="30" spans="1:41" ht="20.25" customHeight="1" x14ac:dyDescent="0.25">
      <c r="A30" s="50" t="s">
        <v>22</v>
      </c>
      <c r="B30" s="50" t="s">
        <v>163</v>
      </c>
      <c r="C30" s="50" t="s">
        <v>723</v>
      </c>
      <c r="D30" s="50" t="s">
        <v>724</v>
      </c>
      <c r="E30" s="50" t="s">
        <v>725</v>
      </c>
      <c r="F30" s="50" t="s">
        <v>726</v>
      </c>
      <c r="G30" s="50"/>
      <c r="H30" s="50"/>
      <c r="I30" s="50"/>
      <c r="J30" s="50"/>
      <c r="K30" s="50" t="s">
        <v>727</v>
      </c>
      <c r="L30" s="50"/>
      <c r="M30" s="50"/>
      <c r="N30" s="50" t="s">
        <v>728</v>
      </c>
      <c r="O30" s="50" t="s">
        <v>173</v>
      </c>
      <c r="P30" s="50"/>
      <c r="Q30" s="50" t="s">
        <v>27</v>
      </c>
      <c r="R30" s="50" t="s">
        <v>28</v>
      </c>
      <c r="S30" s="50" t="s">
        <v>729</v>
      </c>
      <c r="T30" s="50"/>
      <c r="U30" s="50" t="s">
        <v>730</v>
      </c>
      <c r="V30" s="50" t="s">
        <v>731</v>
      </c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 t="s">
        <v>732</v>
      </c>
      <c r="AJ30" s="50" t="s">
        <v>733</v>
      </c>
      <c r="AK30" s="50" t="s">
        <v>150</v>
      </c>
      <c r="AL30" s="50" t="s">
        <v>734</v>
      </c>
      <c r="AM30" s="50" t="s">
        <v>735</v>
      </c>
      <c r="AN30" s="50" t="s">
        <v>736</v>
      </c>
      <c r="AO30" s="50" t="s">
        <v>737</v>
      </c>
    </row>
    <row r="31" spans="1:41" ht="18" customHeight="1" x14ac:dyDescent="0.25">
      <c r="A31" s="50"/>
      <c r="B31" s="50"/>
      <c r="C31" s="50"/>
      <c r="D31" s="50"/>
      <c r="E31" s="50"/>
      <c r="F31" s="50" t="s">
        <v>46</v>
      </c>
      <c r="G31" s="50" t="s">
        <v>738</v>
      </c>
      <c r="H31" s="50"/>
      <c r="I31" s="50"/>
      <c r="J31" s="50" t="s">
        <v>739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 t="s">
        <v>740</v>
      </c>
      <c r="W31" s="50" t="s">
        <v>741</v>
      </c>
      <c r="X31" s="50"/>
      <c r="Y31" s="50" t="s">
        <v>742</v>
      </c>
      <c r="Z31" s="50" t="s">
        <v>743</v>
      </c>
      <c r="AA31" s="50"/>
      <c r="AB31" s="50" t="s">
        <v>744</v>
      </c>
      <c r="AC31" s="50" t="s">
        <v>745</v>
      </c>
      <c r="AD31" s="50"/>
      <c r="AE31" s="50" t="s">
        <v>746</v>
      </c>
      <c r="AF31" s="50" t="s">
        <v>747</v>
      </c>
      <c r="AG31" s="50"/>
      <c r="AH31" s="50" t="s">
        <v>748</v>
      </c>
      <c r="AI31" s="50"/>
      <c r="AJ31" s="50"/>
      <c r="AK31" s="50"/>
      <c r="AL31" s="50"/>
      <c r="AM31" s="50"/>
      <c r="AN31" s="50"/>
      <c r="AO31" s="50"/>
    </row>
    <row r="32" spans="1:41" ht="45" customHeight="1" x14ac:dyDescent="0.25">
      <c r="A32" s="50"/>
      <c r="B32" s="50"/>
      <c r="C32" s="50"/>
      <c r="D32" s="50"/>
      <c r="E32" s="50"/>
      <c r="F32" s="50"/>
      <c r="G32" s="8" t="s">
        <v>43</v>
      </c>
      <c r="H32" s="8" t="s">
        <v>749</v>
      </c>
      <c r="I32" s="8" t="s">
        <v>750</v>
      </c>
      <c r="J32" s="50"/>
      <c r="K32" s="8" t="s">
        <v>43</v>
      </c>
      <c r="L32" s="8" t="s">
        <v>749</v>
      </c>
      <c r="M32" s="8" t="s">
        <v>750</v>
      </c>
      <c r="N32" s="50"/>
      <c r="O32" s="8" t="s">
        <v>751</v>
      </c>
      <c r="P32" s="8" t="s">
        <v>43</v>
      </c>
      <c r="Q32" s="50"/>
      <c r="R32" s="50"/>
      <c r="S32" s="8" t="s">
        <v>752</v>
      </c>
      <c r="T32" s="8" t="s">
        <v>753</v>
      </c>
      <c r="U32" s="50"/>
      <c r="V32" s="50"/>
      <c r="W32" s="8" t="s">
        <v>752</v>
      </c>
      <c r="X32" s="8" t="s">
        <v>753</v>
      </c>
      <c r="Y32" s="50"/>
      <c r="Z32" s="8" t="s">
        <v>754</v>
      </c>
      <c r="AA32" s="8" t="s">
        <v>755</v>
      </c>
      <c r="AB32" s="50"/>
      <c r="AC32" s="8" t="s">
        <v>754</v>
      </c>
      <c r="AD32" s="8" t="s">
        <v>755</v>
      </c>
      <c r="AE32" s="50"/>
      <c r="AF32" s="8" t="s">
        <v>754</v>
      </c>
      <c r="AG32" s="8" t="s">
        <v>755</v>
      </c>
      <c r="AH32" s="50"/>
      <c r="AI32" s="50"/>
      <c r="AJ32" s="50"/>
      <c r="AK32" s="50"/>
      <c r="AL32" s="50"/>
      <c r="AM32" s="50"/>
      <c r="AN32" s="50"/>
      <c r="AO32" s="50"/>
    </row>
    <row r="33" spans="1:41" ht="15.75" customHeight="1" x14ac:dyDescent="0.25">
      <c r="A33" s="9">
        <v>1</v>
      </c>
      <c r="B33" s="9">
        <v>2</v>
      </c>
      <c r="C33" s="9">
        <v>3</v>
      </c>
      <c r="D33" s="9">
        <v>4</v>
      </c>
      <c r="E33" s="9">
        <v>5</v>
      </c>
      <c r="F33" s="9">
        <v>6</v>
      </c>
      <c r="G33" s="9">
        <v>7</v>
      </c>
      <c r="H33" s="9">
        <v>8</v>
      </c>
      <c r="I33" s="9">
        <v>9</v>
      </c>
      <c r="J33" s="9">
        <v>10</v>
      </c>
      <c r="K33" s="9">
        <v>11</v>
      </c>
      <c r="L33" s="9">
        <v>12</v>
      </c>
      <c r="M33" s="9">
        <v>13</v>
      </c>
      <c r="N33" s="9">
        <v>14</v>
      </c>
      <c r="O33" s="9">
        <v>15</v>
      </c>
      <c r="P33" s="9">
        <v>16</v>
      </c>
      <c r="Q33" s="9">
        <v>17</v>
      </c>
      <c r="R33" s="9">
        <v>18</v>
      </c>
      <c r="S33" s="9">
        <v>19</v>
      </c>
      <c r="T33" s="9">
        <v>20</v>
      </c>
      <c r="U33" s="9">
        <v>21</v>
      </c>
      <c r="V33" s="9">
        <v>22</v>
      </c>
      <c r="W33" s="9">
        <v>23</v>
      </c>
      <c r="X33" s="9">
        <v>24</v>
      </c>
      <c r="Y33" s="9">
        <v>25</v>
      </c>
      <c r="Z33" s="9">
        <v>26</v>
      </c>
      <c r="AA33" s="9">
        <v>27</v>
      </c>
      <c r="AB33" s="9">
        <v>28</v>
      </c>
      <c r="AC33" s="9">
        <v>29</v>
      </c>
      <c r="AD33" s="9">
        <v>30</v>
      </c>
      <c r="AE33" s="9">
        <v>31</v>
      </c>
      <c r="AF33" s="9">
        <v>32</v>
      </c>
      <c r="AG33" s="9">
        <v>33</v>
      </c>
      <c r="AH33" s="9">
        <v>34</v>
      </c>
      <c r="AI33" s="9">
        <v>35</v>
      </c>
      <c r="AJ33" s="9">
        <v>36</v>
      </c>
      <c r="AK33" s="9">
        <v>37</v>
      </c>
      <c r="AL33" s="9">
        <v>38</v>
      </c>
      <c r="AM33" s="9">
        <v>39</v>
      </c>
      <c r="AN33" s="9">
        <v>40</v>
      </c>
      <c r="AO33" s="9">
        <v>41</v>
      </c>
    </row>
    <row r="34" spans="1:41" ht="66.75" customHeight="1" x14ac:dyDescent="0.25">
      <c r="A34" s="20">
        <v>1</v>
      </c>
      <c r="B34" s="21" t="s">
        <v>786</v>
      </c>
      <c r="C34" s="21" t="s">
        <v>787</v>
      </c>
      <c r="D34" s="21" t="s">
        <v>788</v>
      </c>
      <c r="E34" s="21" t="s">
        <v>758</v>
      </c>
      <c r="F34" s="22">
        <v>1</v>
      </c>
      <c r="G34" s="21" t="s">
        <v>759</v>
      </c>
      <c r="H34" s="21" t="s">
        <v>760</v>
      </c>
      <c r="I34" s="21" t="s">
        <v>759</v>
      </c>
      <c r="J34" s="21" t="s">
        <v>789</v>
      </c>
      <c r="K34" s="21" t="s">
        <v>61</v>
      </c>
      <c r="L34" s="21" t="s">
        <v>762</v>
      </c>
      <c r="M34" s="21" t="s">
        <v>63</v>
      </c>
      <c r="N34" s="21" t="s">
        <v>790</v>
      </c>
      <c r="O34" s="21" t="s">
        <v>387</v>
      </c>
      <c r="P34" s="21" t="s">
        <v>791</v>
      </c>
      <c r="Q34" s="21" t="s">
        <v>57</v>
      </c>
      <c r="R34" s="21" t="s">
        <v>58</v>
      </c>
      <c r="S34" s="23">
        <v>42878</v>
      </c>
      <c r="T34" s="24"/>
      <c r="U34" s="23">
        <v>43562</v>
      </c>
      <c r="V34" s="21" t="s">
        <v>764</v>
      </c>
      <c r="W34" s="23">
        <v>43556</v>
      </c>
      <c r="X34" s="23">
        <v>43646</v>
      </c>
      <c r="Y34" s="22">
        <v>1.5189999999999999</v>
      </c>
      <c r="Z34" s="22">
        <v>0</v>
      </c>
      <c r="AA34" s="22" t="s">
        <v>792</v>
      </c>
      <c r="AB34" s="25">
        <v>1.0429999999999999</v>
      </c>
      <c r="AC34" s="22">
        <v>2500</v>
      </c>
      <c r="AD34" s="22" t="s">
        <v>766</v>
      </c>
      <c r="AE34" s="22"/>
      <c r="AF34" s="22"/>
      <c r="AG34" s="22"/>
      <c r="AH34" s="22">
        <v>0.46300000000000002</v>
      </c>
      <c r="AI34" s="21" t="s">
        <v>793</v>
      </c>
      <c r="AJ34" s="25">
        <v>1</v>
      </c>
      <c r="AK34" s="26">
        <f>AB34*AJ34</f>
        <v>1.0429999999999999</v>
      </c>
      <c r="AL34" s="26">
        <f>AB34+AH34</f>
        <v>1.506</v>
      </c>
      <c r="AM34" s="26">
        <f>MIN(AL34+AH34,'Реестр пред. отп. цен на ЖНВЛП'!N90)</f>
        <v>1.9690000000000001</v>
      </c>
      <c r="AN34" s="25">
        <f>(AB34+AH34)*AJ34</f>
        <v>1.506</v>
      </c>
      <c r="AO34" s="26">
        <f>(MIN(AL34+AH34,'Реестр пред. отп. цен на ЖНВЛП'!N90))*AJ34</f>
        <v>1.9690000000000001</v>
      </c>
    </row>
    <row r="35" spans="1:41" ht="28.5" customHeight="1" x14ac:dyDescent="0.25">
      <c r="A35" s="51" t="s">
        <v>794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1" ht="51.75" customHeight="1" x14ac:dyDescent="0.25">
      <c r="A36" s="27">
        <v>2</v>
      </c>
      <c r="B36" s="28" t="s">
        <v>786</v>
      </c>
      <c r="C36" s="28" t="s">
        <v>795</v>
      </c>
      <c r="D36" s="28" t="s">
        <v>788</v>
      </c>
      <c r="E36" s="28" t="s">
        <v>758</v>
      </c>
      <c r="F36" s="29">
        <v>2.5</v>
      </c>
      <c r="G36" s="28" t="s">
        <v>759</v>
      </c>
      <c r="H36" s="28" t="s">
        <v>760</v>
      </c>
      <c r="I36" s="28" t="s">
        <v>759</v>
      </c>
      <c r="J36" s="28" t="s">
        <v>796</v>
      </c>
      <c r="K36" s="28" t="s">
        <v>61</v>
      </c>
      <c r="L36" s="28" t="s">
        <v>762</v>
      </c>
      <c r="M36" s="28" t="s">
        <v>63</v>
      </c>
      <c r="N36" s="28" t="s">
        <v>790</v>
      </c>
      <c r="O36" s="28" t="s">
        <v>387</v>
      </c>
      <c r="P36" s="28" t="s">
        <v>791</v>
      </c>
      <c r="Q36" s="28" t="s">
        <v>57</v>
      </c>
      <c r="R36" s="28" t="s">
        <v>58</v>
      </c>
      <c r="S36" s="30">
        <v>42878</v>
      </c>
      <c r="T36" s="31"/>
      <c r="U36" s="30">
        <v>43562</v>
      </c>
      <c r="V36" s="28" t="s">
        <v>764</v>
      </c>
      <c r="W36" s="30">
        <v>43556</v>
      </c>
      <c r="X36" s="30">
        <v>43646</v>
      </c>
      <c r="Y36" s="29">
        <v>2.9420000000000002</v>
      </c>
      <c r="Z36" s="29">
        <v>0</v>
      </c>
      <c r="AA36" s="29" t="s">
        <v>797</v>
      </c>
      <c r="AB36" s="29">
        <v>1.772</v>
      </c>
      <c r="AC36" s="29">
        <v>2050</v>
      </c>
      <c r="AD36" s="29" t="s">
        <v>766</v>
      </c>
      <c r="AE36" s="29"/>
      <c r="AF36" s="29"/>
      <c r="AG36" s="29"/>
      <c r="AH36" s="29">
        <v>0.82699999999999996</v>
      </c>
      <c r="AI36" s="28"/>
      <c r="AJ36" s="28"/>
      <c r="AK36" s="28"/>
      <c r="AL36" s="28"/>
      <c r="AM36" s="28"/>
      <c r="AN36" s="28"/>
      <c r="AO36" s="28"/>
    </row>
    <row r="37" spans="1:41" ht="51.75" customHeight="1" x14ac:dyDescent="0.25">
      <c r="A37" s="27">
        <v>3</v>
      </c>
      <c r="B37" s="28" t="s">
        <v>786</v>
      </c>
      <c r="C37" s="28" t="s">
        <v>798</v>
      </c>
      <c r="D37" s="28" t="s">
        <v>788</v>
      </c>
      <c r="E37" s="28" t="s">
        <v>758</v>
      </c>
      <c r="F37" s="29">
        <v>0.5</v>
      </c>
      <c r="G37" s="28" t="s">
        <v>759</v>
      </c>
      <c r="H37" s="28" t="s">
        <v>760</v>
      </c>
      <c r="I37" s="28" t="s">
        <v>759</v>
      </c>
      <c r="J37" s="28" t="s">
        <v>799</v>
      </c>
      <c r="K37" s="28" t="s">
        <v>61</v>
      </c>
      <c r="L37" s="28" t="s">
        <v>762</v>
      </c>
      <c r="M37" s="28" t="s">
        <v>63</v>
      </c>
      <c r="N37" s="28" t="s">
        <v>790</v>
      </c>
      <c r="O37" s="28" t="s">
        <v>387</v>
      </c>
      <c r="P37" s="28" t="s">
        <v>791</v>
      </c>
      <c r="Q37" s="28" t="s">
        <v>57</v>
      </c>
      <c r="R37" s="28" t="s">
        <v>58</v>
      </c>
      <c r="S37" s="30">
        <v>42878</v>
      </c>
      <c r="T37" s="31"/>
      <c r="U37" s="30">
        <v>43562</v>
      </c>
      <c r="V37" s="28" t="s">
        <v>764</v>
      </c>
      <c r="W37" s="30">
        <v>43556</v>
      </c>
      <c r="X37" s="30">
        <v>43646</v>
      </c>
      <c r="Y37" s="29">
        <v>1.1559999999999999</v>
      </c>
      <c r="Z37" s="29">
        <v>0</v>
      </c>
      <c r="AA37" s="29" t="s">
        <v>766</v>
      </c>
      <c r="AB37" s="29"/>
      <c r="AC37" s="29"/>
      <c r="AD37" s="29"/>
      <c r="AE37" s="29"/>
      <c r="AF37" s="29"/>
      <c r="AG37" s="29"/>
      <c r="AH37" s="29">
        <v>0.39800000000000002</v>
      </c>
      <c r="AI37" s="28" t="s">
        <v>793</v>
      </c>
      <c r="AJ37" s="28"/>
      <c r="AK37" s="28"/>
      <c r="AL37" s="28"/>
      <c r="AM37" s="28"/>
      <c r="AN37" s="28"/>
      <c r="AO37" s="28"/>
    </row>
    <row r="38" spans="1:41" ht="38.2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</row>
    <row r="39" spans="1:41" ht="20.25" customHeight="1" x14ac:dyDescent="0.25">
      <c r="A39" s="50" t="s">
        <v>22</v>
      </c>
      <c r="B39" s="50" t="s">
        <v>163</v>
      </c>
      <c r="C39" s="50" t="s">
        <v>723</v>
      </c>
      <c r="D39" s="50" t="s">
        <v>724</v>
      </c>
      <c r="E39" s="50" t="s">
        <v>725</v>
      </c>
      <c r="F39" s="50" t="s">
        <v>726</v>
      </c>
      <c r="G39" s="50"/>
      <c r="H39" s="50"/>
      <c r="I39" s="50"/>
      <c r="J39" s="50"/>
      <c r="K39" s="50" t="s">
        <v>727</v>
      </c>
      <c r="L39" s="50"/>
      <c r="M39" s="50"/>
      <c r="N39" s="50" t="s">
        <v>728</v>
      </c>
      <c r="O39" s="50" t="s">
        <v>173</v>
      </c>
      <c r="P39" s="50"/>
      <c r="Q39" s="50" t="s">
        <v>27</v>
      </c>
      <c r="R39" s="50" t="s">
        <v>28</v>
      </c>
      <c r="S39" s="50" t="s">
        <v>729</v>
      </c>
      <c r="T39" s="50"/>
      <c r="U39" s="50" t="s">
        <v>730</v>
      </c>
      <c r="V39" s="50" t="s">
        <v>731</v>
      </c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 t="s">
        <v>732</v>
      </c>
      <c r="AJ39" s="50" t="s">
        <v>733</v>
      </c>
      <c r="AK39" s="50" t="s">
        <v>150</v>
      </c>
      <c r="AL39" s="50" t="s">
        <v>734</v>
      </c>
      <c r="AM39" s="50" t="s">
        <v>735</v>
      </c>
      <c r="AN39" s="50" t="s">
        <v>736</v>
      </c>
      <c r="AO39" s="50" t="s">
        <v>737</v>
      </c>
    </row>
    <row r="40" spans="1:41" ht="18" customHeight="1" x14ac:dyDescent="0.25">
      <c r="A40" s="50"/>
      <c r="B40" s="50"/>
      <c r="C40" s="50"/>
      <c r="D40" s="50"/>
      <c r="E40" s="50"/>
      <c r="F40" s="50" t="s">
        <v>46</v>
      </c>
      <c r="G40" s="50" t="s">
        <v>738</v>
      </c>
      <c r="H40" s="50"/>
      <c r="I40" s="50"/>
      <c r="J40" s="50" t="s">
        <v>739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 t="s">
        <v>740</v>
      </c>
      <c r="W40" s="50" t="s">
        <v>741</v>
      </c>
      <c r="X40" s="50"/>
      <c r="Y40" s="50" t="s">
        <v>742</v>
      </c>
      <c r="Z40" s="50" t="s">
        <v>743</v>
      </c>
      <c r="AA40" s="50"/>
      <c r="AB40" s="50" t="s">
        <v>744</v>
      </c>
      <c r="AC40" s="50" t="s">
        <v>745</v>
      </c>
      <c r="AD40" s="50"/>
      <c r="AE40" s="50" t="s">
        <v>746</v>
      </c>
      <c r="AF40" s="50" t="s">
        <v>747</v>
      </c>
      <c r="AG40" s="50"/>
      <c r="AH40" s="50" t="s">
        <v>748</v>
      </c>
      <c r="AI40" s="50"/>
      <c r="AJ40" s="50"/>
      <c r="AK40" s="50"/>
      <c r="AL40" s="50"/>
      <c r="AM40" s="50"/>
      <c r="AN40" s="50"/>
      <c r="AO40" s="50"/>
    </row>
    <row r="41" spans="1:41" ht="45" customHeight="1" x14ac:dyDescent="0.25">
      <c r="A41" s="50"/>
      <c r="B41" s="50"/>
      <c r="C41" s="50"/>
      <c r="D41" s="50"/>
      <c r="E41" s="50"/>
      <c r="F41" s="50"/>
      <c r="G41" s="8" t="s">
        <v>43</v>
      </c>
      <c r="H41" s="8" t="s">
        <v>749</v>
      </c>
      <c r="I41" s="8" t="s">
        <v>750</v>
      </c>
      <c r="J41" s="50"/>
      <c r="K41" s="8" t="s">
        <v>43</v>
      </c>
      <c r="L41" s="8" t="s">
        <v>749</v>
      </c>
      <c r="M41" s="8" t="s">
        <v>750</v>
      </c>
      <c r="N41" s="50"/>
      <c r="O41" s="8" t="s">
        <v>751</v>
      </c>
      <c r="P41" s="8" t="s">
        <v>43</v>
      </c>
      <c r="Q41" s="50"/>
      <c r="R41" s="50"/>
      <c r="S41" s="8" t="s">
        <v>752</v>
      </c>
      <c r="T41" s="8" t="s">
        <v>753</v>
      </c>
      <c r="U41" s="50"/>
      <c r="V41" s="50"/>
      <c r="W41" s="8" t="s">
        <v>752</v>
      </c>
      <c r="X41" s="8" t="s">
        <v>753</v>
      </c>
      <c r="Y41" s="50"/>
      <c r="Z41" s="8" t="s">
        <v>754</v>
      </c>
      <c r="AA41" s="8" t="s">
        <v>755</v>
      </c>
      <c r="AB41" s="50"/>
      <c r="AC41" s="8" t="s">
        <v>754</v>
      </c>
      <c r="AD41" s="8" t="s">
        <v>755</v>
      </c>
      <c r="AE41" s="50"/>
      <c r="AF41" s="8" t="s">
        <v>754</v>
      </c>
      <c r="AG41" s="8" t="s">
        <v>755</v>
      </c>
      <c r="AH41" s="50"/>
      <c r="AI41" s="50"/>
      <c r="AJ41" s="50"/>
      <c r="AK41" s="50"/>
      <c r="AL41" s="50"/>
      <c r="AM41" s="50"/>
      <c r="AN41" s="50"/>
      <c r="AO41" s="50"/>
    </row>
    <row r="42" spans="1:41" ht="16.5" customHeight="1" x14ac:dyDescent="0.25">
      <c r="A42" s="9">
        <v>1</v>
      </c>
      <c r="B42" s="9">
        <v>2</v>
      </c>
      <c r="C42" s="9">
        <v>3</v>
      </c>
      <c r="D42" s="9">
        <v>4</v>
      </c>
      <c r="E42" s="9">
        <v>5</v>
      </c>
      <c r="F42" s="9">
        <v>6</v>
      </c>
      <c r="G42" s="9">
        <v>7</v>
      </c>
      <c r="H42" s="9">
        <v>8</v>
      </c>
      <c r="I42" s="9">
        <v>9</v>
      </c>
      <c r="J42" s="9">
        <v>10</v>
      </c>
      <c r="K42" s="9">
        <v>11</v>
      </c>
      <c r="L42" s="9">
        <v>12</v>
      </c>
      <c r="M42" s="9">
        <v>13</v>
      </c>
      <c r="N42" s="9">
        <v>14</v>
      </c>
      <c r="O42" s="9">
        <v>15</v>
      </c>
      <c r="P42" s="9">
        <v>16</v>
      </c>
      <c r="Q42" s="9">
        <v>17</v>
      </c>
      <c r="R42" s="9">
        <v>18</v>
      </c>
      <c r="S42" s="9">
        <v>19</v>
      </c>
      <c r="T42" s="9">
        <v>20</v>
      </c>
      <c r="U42" s="9">
        <v>21</v>
      </c>
      <c r="V42" s="9">
        <v>22</v>
      </c>
      <c r="W42" s="9">
        <v>23</v>
      </c>
      <c r="X42" s="9">
        <v>24</v>
      </c>
      <c r="Y42" s="9">
        <v>25</v>
      </c>
      <c r="Z42" s="9">
        <v>26</v>
      </c>
      <c r="AA42" s="9">
        <v>27</v>
      </c>
      <c r="AB42" s="9">
        <v>28</v>
      </c>
      <c r="AC42" s="9">
        <v>29</v>
      </c>
      <c r="AD42" s="9">
        <v>30</v>
      </c>
      <c r="AE42" s="9">
        <v>31</v>
      </c>
      <c r="AF42" s="9">
        <v>32</v>
      </c>
      <c r="AG42" s="9">
        <v>33</v>
      </c>
      <c r="AH42" s="9">
        <v>34</v>
      </c>
      <c r="AI42" s="9">
        <v>35</v>
      </c>
      <c r="AJ42" s="9">
        <v>36</v>
      </c>
      <c r="AK42" s="9">
        <v>37</v>
      </c>
      <c r="AL42" s="9">
        <v>38</v>
      </c>
      <c r="AM42" s="9">
        <v>39</v>
      </c>
      <c r="AN42" s="9">
        <v>40</v>
      </c>
      <c r="AO42" s="9">
        <v>41</v>
      </c>
    </row>
    <row r="43" spans="1:41" ht="18" customHeight="1" x14ac:dyDescent="0.25">
      <c r="A43" s="27"/>
      <c r="B43" s="28"/>
      <c r="C43" s="28"/>
      <c r="D43" s="28"/>
      <c r="E43" s="28"/>
      <c r="F43" s="29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31"/>
      <c r="T43" s="31"/>
      <c r="U43" s="31"/>
      <c r="V43" s="28"/>
      <c r="W43" s="31"/>
      <c r="X43" s="31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8"/>
      <c r="AJ43" s="32"/>
      <c r="AK43" s="33"/>
      <c r="AL43" s="33"/>
      <c r="AM43" s="33"/>
      <c r="AN43" s="32"/>
      <c r="AO43" s="33"/>
    </row>
    <row r="44" spans="1:41" ht="28.5" customHeight="1" x14ac:dyDescent="0.25">
      <c r="A44" s="51" t="s">
        <v>794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1" ht="18" customHeight="1" x14ac:dyDescent="0.25">
      <c r="A45" s="27"/>
      <c r="B45" s="28"/>
      <c r="C45" s="28"/>
      <c r="D45" s="28"/>
      <c r="E45" s="28"/>
      <c r="F45" s="2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31"/>
      <c r="T45" s="31"/>
      <c r="U45" s="31"/>
      <c r="V45" s="28"/>
      <c r="W45" s="31"/>
      <c r="X45" s="31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8"/>
      <c r="AJ45" s="28"/>
      <c r="AK45" s="28"/>
      <c r="AL45" s="28"/>
      <c r="AM45" s="28"/>
      <c r="AN45" s="28"/>
      <c r="AO45" s="28"/>
    </row>
    <row r="46" spans="1:41" ht="37.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</row>
    <row r="47" spans="1:41" ht="20.25" customHeight="1" x14ac:dyDescent="0.25">
      <c r="A47" s="50" t="s">
        <v>22</v>
      </c>
      <c r="B47" s="50" t="s">
        <v>163</v>
      </c>
      <c r="C47" s="50" t="s">
        <v>723</v>
      </c>
      <c r="D47" s="50" t="s">
        <v>724</v>
      </c>
      <c r="E47" s="50" t="s">
        <v>725</v>
      </c>
      <c r="F47" s="50" t="s">
        <v>726</v>
      </c>
      <c r="G47" s="50"/>
      <c r="H47" s="50"/>
      <c r="I47" s="50"/>
      <c r="J47" s="50"/>
      <c r="K47" s="50" t="s">
        <v>727</v>
      </c>
      <c r="L47" s="50"/>
      <c r="M47" s="50"/>
      <c r="N47" s="50" t="s">
        <v>728</v>
      </c>
      <c r="O47" s="50" t="s">
        <v>173</v>
      </c>
      <c r="P47" s="50"/>
      <c r="Q47" s="50" t="s">
        <v>27</v>
      </c>
      <c r="R47" s="50" t="s">
        <v>28</v>
      </c>
      <c r="S47" s="50" t="s">
        <v>729</v>
      </c>
      <c r="T47" s="50"/>
      <c r="U47" s="50" t="s">
        <v>730</v>
      </c>
      <c r="V47" s="50" t="s">
        <v>731</v>
      </c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 t="s">
        <v>732</v>
      </c>
      <c r="AJ47" s="50" t="s">
        <v>733</v>
      </c>
      <c r="AK47" s="50" t="s">
        <v>150</v>
      </c>
      <c r="AL47" s="50" t="s">
        <v>734</v>
      </c>
      <c r="AM47" s="50" t="s">
        <v>735</v>
      </c>
      <c r="AN47" s="50" t="s">
        <v>736</v>
      </c>
      <c r="AO47" s="50" t="s">
        <v>737</v>
      </c>
    </row>
    <row r="48" spans="1:41" ht="18" customHeight="1" x14ac:dyDescent="0.25">
      <c r="A48" s="50"/>
      <c r="B48" s="50"/>
      <c r="C48" s="50"/>
      <c r="D48" s="50"/>
      <c r="E48" s="50"/>
      <c r="F48" s="50" t="s">
        <v>46</v>
      </c>
      <c r="G48" s="50" t="s">
        <v>738</v>
      </c>
      <c r="H48" s="50"/>
      <c r="I48" s="50"/>
      <c r="J48" s="50" t="s">
        <v>739</v>
      </c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 t="s">
        <v>740</v>
      </c>
      <c r="W48" s="50" t="s">
        <v>741</v>
      </c>
      <c r="X48" s="50"/>
      <c r="Y48" s="50" t="s">
        <v>742</v>
      </c>
      <c r="Z48" s="50" t="s">
        <v>743</v>
      </c>
      <c r="AA48" s="50"/>
      <c r="AB48" s="50" t="s">
        <v>744</v>
      </c>
      <c r="AC48" s="50" t="s">
        <v>745</v>
      </c>
      <c r="AD48" s="50"/>
      <c r="AE48" s="50" t="s">
        <v>746</v>
      </c>
      <c r="AF48" s="50" t="s">
        <v>747</v>
      </c>
      <c r="AG48" s="50"/>
      <c r="AH48" s="50" t="s">
        <v>748</v>
      </c>
      <c r="AI48" s="50"/>
      <c r="AJ48" s="50"/>
      <c r="AK48" s="50"/>
      <c r="AL48" s="50"/>
      <c r="AM48" s="50"/>
      <c r="AN48" s="50"/>
      <c r="AO48" s="50"/>
    </row>
    <row r="49" spans="1:41" ht="45" customHeight="1" x14ac:dyDescent="0.25">
      <c r="A49" s="50"/>
      <c r="B49" s="50"/>
      <c r="C49" s="50"/>
      <c r="D49" s="50"/>
      <c r="E49" s="50"/>
      <c r="F49" s="50"/>
      <c r="G49" s="8" t="s">
        <v>43</v>
      </c>
      <c r="H49" s="8" t="s">
        <v>749</v>
      </c>
      <c r="I49" s="8" t="s">
        <v>750</v>
      </c>
      <c r="J49" s="50"/>
      <c r="K49" s="8" t="s">
        <v>43</v>
      </c>
      <c r="L49" s="8" t="s">
        <v>749</v>
      </c>
      <c r="M49" s="8" t="s">
        <v>750</v>
      </c>
      <c r="N49" s="50"/>
      <c r="O49" s="8" t="s">
        <v>751</v>
      </c>
      <c r="P49" s="8" t="s">
        <v>43</v>
      </c>
      <c r="Q49" s="50"/>
      <c r="R49" s="50"/>
      <c r="S49" s="8" t="s">
        <v>752</v>
      </c>
      <c r="T49" s="8" t="s">
        <v>753</v>
      </c>
      <c r="U49" s="50"/>
      <c r="V49" s="50"/>
      <c r="W49" s="8" t="s">
        <v>752</v>
      </c>
      <c r="X49" s="8" t="s">
        <v>753</v>
      </c>
      <c r="Y49" s="50"/>
      <c r="Z49" s="8" t="s">
        <v>754</v>
      </c>
      <c r="AA49" s="8" t="s">
        <v>755</v>
      </c>
      <c r="AB49" s="50"/>
      <c r="AC49" s="8" t="s">
        <v>754</v>
      </c>
      <c r="AD49" s="8" t="s">
        <v>755</v>
      </c>
      <c r="AE49" s="50"/>
      <c r="AF49" s="8" t="s">
        <v>754</v>
      </c>
      <c r="AG49" s="8" t="s">
        <v>755</v>
      </c>
      <c r="AH49" s="50"/>
      <c r="AI49" s="50"/>
      <c r="AJ49" s="50"/>
      <c r="AK49" s="50"/>
      <c r="AL49" s="50"/>
      <c r="AM49" s="50"/>
      <c r="AN49" s="50"/>
      <c r="AO49" s="50"/>
    </row>
    <row r="50" spans="1:41" ht="16.5" customHeight="1" x14ac:dyDescent="0.25">
      <c r="A50" s="9">
        <v>1</v>
      </c>
      <c r="B50" s="9">
        <v>2</v>
      </c>
      <c r="C50" s="9">
        <v>3</v>
      </c>
      <c r="D50" s="9">
        <v>4</v>
      </c>
      <c r="E50" s="9">
        <v>5</v>
      </c>
      <c r="F50" s="9">
        <v>6</v>
      </c>
      <c r="G50" s="9">
        <v>7</v>
      </c>
      <c r="H50" s="9">
        <v>8</v>
      </c>
      <c r="I50" s="9">
        <v>9</v>
      </c>
      <c r="J50" s="9">
        <v>10</v>
      </c>
      <c r="K50" s="9">
        <v>11</v>
      </c>
      <c r="L50" s="9">
        <v>12</v>
      </c>
      <c r="M50" s="9">
        <v>13</v>
      </c>
      <c r="N50" s="9">
        <v>14</v>
      </c>
      <c r="O50" s="9">
        <v>15</v>
      </c>
      <c r="P50" s="9">
        <v>16</v>
      </c>
      <c r="Q50" s="9">
        <v>17</v>
      </c>
      <c r="R50" s="9">
        <v>18</v>
      </c>
      <c r="S50" s="9">
        <v>19</v>
      </c>
      <c r="T50" s="9">
        <v>20</v>
      </c>
      <c r="U50" s="9">
        <v>21</v>
      </c>
      <c r="V50" s="9">
        <v>22</v>
      </c>
      <c r="W50" s="9">
        <v>23</v>
      </c>
      <c r="X50" s="9">
        <v>24</v>
      </c>
      <c r="Y50" s="9">
        <v>25</v>
      </c>
      <c r="Z50" s="9">
        <v>26</v>
      </c>
      <c r="AA50" s="9">
        <v>27</v>
      </c>
      <c r="AB50" s="9">
        <v>28</v>
      </c>
      <c r="AC50" s="9">
        <v>29</v>
      </c>
      <c r="AD50" s="9">
        <v>30</v>
      </c>
      <c r="AE50" s="9">
        <v>31</v>
      </c>
      <c r="AF50" s="9">
        <v>32</v>
      </c>
      <c r="AG50" s="9">
        <v>33</v>
      </c>
      <c r="AH50" s="9">
        <v>34</v>
      </c>
      <c r="AI50" s="9">
        <v>35</v>
      </c>
      <c r="AJ50" s="9">
        <v>36</v>
      </c>
      <c r="AK50" s="9">
        <v>37</v>
      </c>
      <c r="AL50" s="9">
        <v>38</v>
      </c>
      <c r="AM50" s="9">
        <v>39</v>
      </c>
      <c r="AN50" s="9">
        <v>40</v>
      </c>
      <c r="AO50" s="9">
        <v>41</v>
      </c>
    </row>
    <row r="51" spans="1:41" ht="66" customHeight="1" x14ac:dyDescent="0.25">
      <c r="A51" s="20">
        <v>1</v>
      </c>
      <c r="B51" s="21" t="s">
        <v>800</v>
      </c>
      <c r="C51" s="21" t="s">
        <v>801</v>
      </c>
      <c r="D51" s="21" t="s">
        <v>802</v>
      </c>
      <c r="E51" s="21" t="s">
        <v>803</v>
      </c>
      <c r="F51" s="22">
        <v>5</v>
      </c>
      <c r="G51" s="21" t="s">
        <v>771</v>
      </c>
      <c r="H51" s="21" t="s">
        <v>772</v>
      </c>
      <c r="I51" s="21" t="s">
        <v>773</v>
      </c>
      <c r="J51" s="21" t="s">
        <v>804</v>
      </c>
      <c r="K51" s="21" t="s">
        <v>68</v>
      </c>
      <c r="L51" s="21" t="s">
        <v>775</v>
      </c>
      <c r="M51" s="21" t="s">
        <v>70</v>
      </c>
      <c r="N51" s="21" t="s">
        <v>805</v>
      </c>
      <c r="O51" s="21" t="s">
        <v>404</v>
      </c>
      <c r="P51" s="21" t="s">
        <v>410</v>
      </c>
      <c r="Q51" s="21" t="s">
        <v>57</v>
      </c>
      <c r="R51" s="21" t="s">
        <v>58</v>
      </c>
      <c r="S51" s="23">
        <v>42878</v>
      </c>
      <c r="T51" s="24"/>
      <c r="U51" s="23">
        <v>43562</v>
      </c>
      <c r="V51" s="21" t="s">
        <v>764</v>
      </c>
      <c r="W51" s="23">
        <v>43556</v>
      </c>
      <c r="X51" s="23">
        <v>43646</v>
      </c>
      <c r="Y51" s="25">
        <v>10.439</v>
      </c>
      <c r="Z51" s="22">
        <v>0</v>
      </c>
      <c r="AA51" s="22" t="s">
        <v>766</v>
      </c>
      <c r="AB51" s="22"/>
      <c r="AC51" s="22"/>
      <c r="AD51" s="22"/>
      <c r="AE51" s="22"/>
      <c r="AF51" s="22"/>
      <c r="AG51" s="22"/>
      <c r="AH51" s="22">
        <v>3.9209999999999998</v>
      </c>
      <c r="AI51" s="21"/>
      <c r="AJ51" s="25">
        <v>1</v>
      </c>
      <c r="AK51" s="26">
        <f>Y51*AJ51</f>
        <v>10.439</v>
      </c>
      <c r="AL51" s="26">
        <f>Y51+AH51</f>
        <v>14.36</v>
      </c>
      <c r="AM51" s="26">
        <f>MIN(AL51+AH51,'Реестр пред. отп. цен на ЖНВЛП'!N101)</f>
        <v>13.85</v>
      </c>
      <c r="AN51" s="25">
        <f>(Y51+AH51)*AJ51</f>
        <v>14.36</v>
      </c>
      <c r="AO51" s="26">
        <f>(MIN(AL51+AH51,'Реестр пред. отп. цен на ЖНВЛП'!N101))*AJ51</f>
        <v>13.85</v>
      </c>
    </row>
    <row r="52" spans="1:41" ht="28.5" customHeight="1" x14ac:dyDescent="0.25">
      <c r="A52" s="51" t="s">
        <v>806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</row>
    <row r="53" spans="1:41" ht="18" customHeight="1" x14ac:dyDescent="0.25">
      <c r="A53" s="27"/>
      <c r="B53" s="28"/>
      <c r="C53" s="28"/>
      <c r="D53" s="28"/>
      <c r="E53" s="28"/>
      <c r="F53" s="29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31"/>
      <c r="T53" s="31"/>
      <c r="U53" s="31"/>
      <c r="V53" s="28"/>
      <c r="W53" s="31"/>
      <c r="X53" s="3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8"/>
      <c r="AJ53" s="28"/>
      <c r="AK53" s="28"/>
      <c r="AL53" s="28"/>
      <c r="AM53" s="28"/>
      <c r="AN53" s="28"/>
      <c r="AO53" s="28"/>
    </row>
    <row r="54" spans="1:41" ht="38.25" customHeight="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</row>
    <row r="55" spans="1:41" ht="20.25" customHeight="1" x14ac:dyDescent="0.25">
      <c r="A55" s="50" t="s">
        <v>22</v>
      </c>
      <c r="B55" s="50" t="s">
        <v>163</v>
      </c>
      <c r="C55" s="50" t="s">
        <v>723</v>
      </c>
      <c r="D55" s="50" t="s">
        <v>724</v>
      </c>
      <c r="E55" s="50" t="s">
        <v>725</v>
      </c>
      <c r="F55" s="50" t="s">
        <v>726</v>
      </c>
      <c r="G55" s="50"/>
      <c r="H55" s="50"/>
      <c r="I55" s="50"/>
      <c r="J55" s="50"/>
      <c r="K55" s="50" t="s">
        <v>727</v>
      </c>
      <c r="L55" s="50"/>
      <c r="M55" s="50"/>
      <c r="N55" s="50" t="s">
        <v>728</v>
      </c>
      <c r="O55" s="50" t="s">
        <v>173</v>
      </c>
      <c r="P55" s="50"/>
      <c r="Q55" s="50" t="s">
        <v>27</v>
      </c>
      <c r="R55" s="50" t="s">
        <v>28</v>
      </c>
      <c r="S55" s="50" t="s">
        <v>729</v>
      </c>
      <c r="T55" s="50"/>
      <c r="U55" s="50" t="s">
        <v>730</v>
      </c>
      <c r="V55" s="50" t="s">
        <v>731</v>
      </c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 t="s">
        <v>732</v>
      </c>
      <c r="AJ55" s="50" t="s">
        <v>733</v>
      </c>
      <c r="AK55" s="50" t="s">
        <v>150</v>
      </c>
      <c r="AL55" s="50" t="s">
        <v>734</v>
      </c>
      <c r="AM55" s="50" t="s">
        <v>735</v>
      </c>
      <c r="AN55" s="50" t="s">
        <v>736</v>
      </c>
      <c r="AO55" s="50" t="s">
        <v>737</v>
      </c>
    </row>
    <row r="56" spans="1:41" ht="18" customHeight="1" x14ac:dyDescent="0.25">
      <c r="A56" s="50"/>
      <c r="B56" s="50"/>
      <c r="C56" s="50"/>
      <c r="D56" s="50"/>
      <c r="E56" s="50"/>
      <c r="F56" s="50" t="s">
        <v>46</v>
      </c>
      <c r="G56" s="50" t="s">
        <v>738</v>
      </c>
      <c r="H56" s="50"/>
      <c r="I56" s="50"/>
      <c r="J56" s="50" t="s">
        <v>739</v>
      </c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 t="s">
        <v>740</v>
      </c>
      <c r="W56" s="50" t="s">
        <v>741</v>
      </c>
      <c r="X56" s="50"/>
      <c r="Y56" s="50" t="s">
        <v>742</v>
      </c>
      <c r="Z56" s="50" t="s">
        <v>743</v>
      </c>
      <c r="AA56" s="50"/>
      <c r="AB56" s="50" t="s">
        <v>744</v>
      </c>
      <c r="AC56" s="50" t="s">
        <v>745</v>
      </c>
      <c r="AD56" s="50"/>
      <c r="AE56" s="50" t="s">
        <v>746</v>
      </c>
      <c r="AF56" s="50" t="s">
        <v>747</v>
      </c>
      <c r="AG56" s="50"/>
      <c r="AH56" s="50" t="s">
        <v>748</v>
      </c>
      <c r="AI56" s="50"/>
      <c r="AJ56" s="50"/>
      <c r="AK56" s="50"/>
      <c r="AL56" s="50"/>
      <c r="AM56" s="50"/>
      <c r="AN56" s="50"/>
      <c r="AO56" s="50"/>
    </row>
    <row r="57" spans="1:41" ht="45" customHeight="1" x14ac:dyDescent="0.25">
      <c r="A57" s="50"/>
      <c r="B57" s="50"/>
      <c r="C57" s="50"/>
      <c r="D57" s="50"/>
      <c r="E57" s="50"/>
      <c r="F57" s="50"/>
      <c r="G57" s="8" t="s">
        <v>43</v>
      </c>
      <c r="H57" s="8" t="s">
        <v>749</v>
      </c>
      <c r="I57" s="8" t="s">
        <v>750</v>
      </c>
      <c r="J57" s="50"/>
      <c r="K57" s="8" t="s">
        <v>43</v>
      </c>
      <c r="L57" s="8" t="s">
        <v>749</v>
      </c>
      <c r="M57" s="8" t="s">
        <v>750</v>
      </c>
      <c r="N57" s="50"/>
      <c r="O57" s="8" t="s">
        <v>751</v>
      </c>
      <c r="P57" s="8" t="s">
        <v>43</v>
      </c>
      <c r="Q57" s="50"/>
      <c r="R57" s="50"/>
      <c r="S57" s="8" t="s">
        <v>752</v>
      </c>
      <c r="T57" s="8" t="s">
        <v>753</v>
      </c>
      <c r="U57" s="50"/>
      <c r="V57" s="50"/>
      <c r="W57" s="8" t="s">
        <v>752</v>
      </c>
      <c r="X57" s="8" t="s">
        <v>753</v>
      </c>
      <c r="Y57" s="50"/>
      <c r="Z57" s="8" t="s">
        <v>754</v>
      </c>
      <c r="AA57" s="8" t="s">
        <v>755</v>
      </c>
      <c r="AB57" s="50"/>
      <c r="AC57" s="8" t="s">
        <v>754</v>
      </c>
      <c r="AD57" s="8" t="s">
        <v>755</v>
      </c>
      <c r="AE57" s="50"/>
      <c r="AF57" s="8" t="s">
        <v>754</v>
      </c>
      <c r="AG57" s="8" t="s">
        <v>755</v>
      </c>
      <c r="AH57" s="50"/>
      <c r="AI57" s="50"/>
      <c r="AJ57" s="50"/>
      <c r="AK57" s="50"/>
      <c r="AL57" s="50"/>
      <c r="AM57" s="50"/>
      <c r="AN57" s="50"/>
      <c r="AO57" s="50"/>
    </row>
    <row r="58" spans="1:41" ht="16.5" customHeight="1" x14ac:dyDescent="0.25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9">
        <v>16</v>
      </c>
      <c r="Q58" s="9">
        <v>17</v>
      </c>
      <c r="R58" s="9">
        <v>18</v>
      </c>
      <c r="S58" s="9">
        <v>19</v>
      </c>
      <c r="T58" s="9">
        <v>20</v>
      </c>
      <c r="U58" s="9">
        <v>21</v>
      </c>
      <c r="V58" s="9">
        <v>22</v>
      </c>
      <c r="W58" s="9">
        <v>23</v>
      </c>
      <c r="X58" s="9">
        <v>24</v>
      </c>
      <c r="Y58" s="9">
        <v>25</v>
      </c>
      <c r="Z58" s="9">
        <v>26</v>
      </c>
      <c r="AA58" s="9">
        <v>27</v>
      </c>
      <c r="AB58" s="9">
        <v>28</v>
      </c>
      <c r="AC58" s="9">
        <v>29</v>
      </c>
      <c r="AD58" s="9">
        <v>30</v>
      </c>
      <c r="AE58" s="9">
        <v>31</v>
      </c>
      <c r="AF58" s="9">
        <v>32</v>
      </c>
      <c r="AG58" s="9">
        <v>33</v>
      </c>
      <c r="AH58" s="9">
        <v>34</v>
      </c>
      <c r="AI58" s="9">
        <v>35</v>
      </c>
      <c r="AJ58" s="9">
        <v>36</v>
      </c>
      <c r="AK58" s="9">
        <v>37</v>
      </c>
      <c r="AL58" s="9">
        <v>38</v>
      </c>
      <c r="AM58" s="9">
        <v>39</v>
      </c>
      <c r="AN58" s="9">
        <v>40</v>
      </c>
      <c r="AO58" s="9">
        <v>41</v>
      </c>
    </row>
    <row r="59" spans="1:41" ht="66" customHeight="1" x14ac:dyDescent="0.25">
      <c r="A59" s="20">
        <v>1</v>
      </c>
      <c r="B59" s="21" t="s">
        <v>807</v>
      </c>
      <c r="C59" s="21" t="s">
        <v>87</v>
      </c>
      <c r="D59" s="21" t="s">
        <v>808</v>
      </c>
      <c r="E59" s="21" t="s">
        <v>809</v>
      </c>
      <c r="F59" s="22">
        <v>300</v>
      </c>
      <c r="G59" s="21" t="s">
        <v>759</v>
      </c>
      <c r="H59" s="21" t="s">
        <v>760</v>
      </c>
      <c r="I59" s="21" t="s">
        <v>759</v>
      </c>
      <c r="J59" s="21" t="s">
        <v>810</v>
      </c>
      <c r="K59" s="21" t="s">
        <v>61</v>
      </c>
      <c r="L59" s="21" t="s">
        <v>762</v>
      </c>
      <c r="M59" s="21" t="s">
        <v>63</v>
      </c>
      <c r="N59" s="21" t="s">
        <v>811</v>
      </c>
      <c r="O59" s="21" t="s">
        <v>458</v>
      </c>
      <c r="P59" s="21" t="s">
        <v>452</v>
      </c>
      <c r="Q59" s="21" t="s">
        <v>57</v>
      </c>
      <c r="R59" s="21" t="s">
        <v>58</v>
      </c>
      <c r="S59" s="23">
        <v>43266</v>
      </c>
      <c r="T59" s="24"/>
      <c r="U59" s="23">
        <v>43562</v>
      </c>
      <c r="V59" s="21" t="s">
        <v>764</v>
      </c>
      <c r="W59" s="23">
        <v>43556</v>
      </c>
      <c r="X59" s="23">
        <v>43646</v>
      </c>
      <c r="Y59" s="25">
        <v>6.0620000000000003</v>
      </c>
      <c r="Z59" s="22">
        <v>0</v>
      </c>
      <c r="AA59" s="22" t="s">
        <v>765</v>
      </c>
      <c r="AB59" s="22">
        <v>4.6390000000000002</v>
      </c>
      <c r="AC59" s="22">
        <v>2000</v>
      </c>
      <c r="AD59" s="22" t="s">
        <v>766</v>
      </c>
      <c r="AE59" s="22"/>
      <c r="AF59" s="22"/>
      <c r="AG59" s="22"/>
      <c r="AH59" s="22">
        <v>1.6919999999999999</v>
      </c>
      <c r="AI59" s="21"/>
      <c r="AJ59" s="25">
        <v>1</v>
      </c>
      <c r="AK59" s="26">
        <f>Y59*AJ59</f>
        <v>6.0620000000000003</v>
      </c>
      <c r="AL59" s="26">
        <f>Y59+AH59</f>
        <v>7.7540000000000004</v>
      </c>
      <c r="AM59" s="26">
        <f>MIN(AL59+AH59,'Реестр пред. отп. цен на ЖНВЛП'!N121)</f>
        <v>9.4459999999999997</v>
      </c>
      <c r="AN59" s="25">
        <f>(Y59+AH59)*AJ59</f>
        <v>7.7540000000000004</v>
      </c>
      <c r="AO59" s="26">
        <f>(MIN(AL59+AH59,'Реестр пред. отп. цен на ЖНВЛП'!N121))*AJ59</f>
        <v>9.4459999999999997</v>
      </c>
    </row>
    <row r="60" spans="1:41" ht="28.5" customHeight="1" x14ac:dyDescent="0.25">
      <c r="A60" s="51" t="s">
        <v>812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</row>
    <row r="61" spans="1:41" ht="51.75" customHeight="1" x14ac:dyDescent="0.25">
      <c r="A61" s="27">
        <v>2</v>
      </c>
      <c r="B61" s="28" t="s">
        <v>807</v>
      </c>
      <c r="C61" s="28" t="s">
        <v>813</v>
      </c>
      <c r="D61" s="28" t="s">
        <v>808</v>
      </c>
      <c r="E61" s="28" t="s">
        <v>809</v>
      </c>
      <c r="F61" s="29">
        <v>500</v>
      </c>
      <c r="G61" s="28" t="s">
        <v>759</v>
      </c>
      <c r="H61" s="28" t="s">
        <v>760</v>
      </c>
      <c r="I61" s="28" t="s">
        <v>759</v>
      </c>
      <c r="J61" s="28" t="s">
        <v>814</v>
      </c>
      <c r="K61" s="28" t="s">
        <v>61</v>
      </c>
      <c r="L61" s="28" t="s">
        <v>762</v>
      </c>
      <c r="M61" s="28" t="s">
        <v>63</v>
      </c>
      <c r="N61" s="28" t="s">
        <v>811</v>
      </c>
      <c r="O61" s="28" t="s">
        <v>458</v>
      </c>
      <c r="P61" s="28" t="s">
        <v>452</v>
      </c>
      <c r="Q61" s="28" t="s">
        <v>57</v>
      </c>
      <c r="R61" s="28" t="s">
        <v>58</v>
      </c>
      <c r="S61" s="30">
        <v>43266</v>
      </c>
      <c r="T61" s="31"/>
      <c r="U61" s="30">
        <v>43562</v>
      </c>
      <c r="V61" s="28" t="s">
        <v>764</v>
      </c>
      <c r="W61" s="30">
        <v>43556</v>
      </c>
      <c r="X61" s="30">
        <v>43646</v>
      </c>
      <c r="Y61" s="29">
        <v>8.5649999999999995</v>
      </c>
      <c r="Z61" s="29">
        <v>0</v>
      </c>
      <c r="AA61" s="29" t="s">
        <v>766</v>
      </c>
      <c r="AB61" s="29"/>
      <c r="AC61" s="29"/>
      <c r="AD61" s="29"/>
      <c r="AE61" s="29"/>
      <c r="AF61" s="29"/>
      <c r="AG61" s="29"/>
      <c r="AH61" s="29">
        <v>3.0489999999999999</v>
      </c>
      <c r="AI61" s="28"/>
      <c r="AJ61" s="28"/>
      <c r="AK61" s="28"/>
      <c r="AL61" s="28"/>
      <c r="AM61" s="28"/>
      <c r="AN61" s="28"/>
      <c r="AO61" s="28"/>
    </row>
    <row r="62" spans="1:41" ht="38.25" customHeight="1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</row>
    <row r="63" spans="1:41" ht="20.25" customHeight="1" x14ac:dyDescent="0.25">
      <c r="A63" s="50" t="s">
        <v>22</v>
      </c>
      <c r="B63" s="50" t="s">
        <v>163</v>
      </c>
      <c r="C63" s="50" t="s">
        <v>723</v>
      </c>
      <c r="D63" s="50" t="s">
        <v>724</v>
      </c>
      <c r="E63" s="50" t="s">
        <v>725</v>
      </c>
      <c r="F63" s="50" t="s">
        <v>726</v>
      </c>
      <c r="G63" s="50"/>
      <c r="H63" s="50"/>
      <c r="I63" s="50"/>
      <c r="J63" s="50"/>
      <c r="K63" s="50" t="s">
        <v>727</v>
      </c>
      <c r="L63" s="50"/>
      <c r="M63" s="50"/>
      <c r="N63" s="50" t="s">
        <v>728</v>
      </c>
      <c r="O63" s="50" t="s">
        <v>173</v>
      </c>
      <c r="P63" s="50"/>
      <c r="Q63" s="50" t="s">
        <v>27</v>
      </c>
      <c r="R63" s="50" t="s">
        <v>28</v>
      </c>
      <c r="S63" s="50" t="s">
        <v>729</v>
      </c>
      <c r="T63" s="50"/>
      <c r="U63" s="50" t="s">
        <v>730</v>
      </c>
      <c r="V63" s="50" t="s">
        <v>731</v>
      </c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 t="s">
        <v>732</v>
      </c>
      <c r="AJ63" s="50" t="s">
        <v>733</v>
      </c>
      <c r="AK63" s="50" t="s">
        <v>150</v>
      </c>
      <c r="AL63" s="50" t="s">
        <v>734</v>
      </c>
      <c r="AM63" s="50" t="s">
        <v>735</v>
      </c>
      <c r="AN63" s="50" t="s">
        <v>736</v>
      </c>
      <c r="AO63" s="50" t="s">
        <v>737</v>
      </c>
    </row>
    <row r="64" spans="1:41" ht="18" customHeight="1" x14ac:dyDescent="0.25">
      <c r="A64" s="50"/>
      <c r="B64" s="50"/>
      <c r="C64" s="50"/>
      <c r="D64" s="50"/>
      <c r="E64" s="50"/>
      <c r="F64" s="50" t="s">
        <v>46</v>
      </c>
      <c r="G64" s="50" t="s">
        <v>738</v>
      </c>
      <c r="H64" s="50"/>
      <c r="I64" s="50"/>
      <c r="J64" s="50" t="s">
        <v>739</v>
      </c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 t="s">
        <v>740</v>
      </c>
      <c r="W64" s="50" t="s">
        <v>741</v>
      </c>
      <c r="X64" s="50"/>
      <c r="Y64" s="50" t="s">
        <v>742</v>
      </c>
      <c r="Z64" s="50" t="s">
        <v>743</v>
      </c>
      <c r="AA64" s="50"/>
      <c r="AB64" s="50" t="s">
        <v>744</v>
      </c>
      <c r="AC64" s="50" t="s">
        <v>745</v>
      </c>
      <c r="AD64" s="50"/>
      <c r="AE64" s="50" t="s">
        <v>746</v>
      </c>
      <c r="AF64" s="50" t="s">
        <v>747</v>
      </c>
      <c r="AG64" s="50"/>
      <c r="AH64" s="50" t="s">
        <v>748</v>
      </c>
      <c r="AI64" s="50"/>
      <c r="AJ64" s="50"/>
      <c r="AK64" s="50"/>
      <c r="AL64" s="50"/>
      <c r="AM64" s="50"/>
      <c r="AN64" s="50"/>
      <c r="AO64" s="50"/>
    </row>
    <row r="65" spans="1:41" ht="45" customHeight="1" x14ac:dyDescent="0.25">
      <c r="A65" s="50"/>
      <c r="B65" s="50"/>
      <c r="C65" s="50"/>
      <c r="D65" s="50"/>
      <c r="E65" s="50"/>
      <c r="F65" s="50"/>
      <c r="G65" s="8" t="s">
        <v>43</v>
      </c>
      <c r="H65" s="8" t="s">
        <v>749</v>
      </c>
      <c r="I65" s="8" t="s">
        <v>750</v>
      </c>
      <c r="J65" s="50"/>
      <c r="K65" s="8" t="s">
        <v>43</v>
      </c>
      <c r="L65" s="8" t="s">
        <v>749</v>
      </c>
      <c r="M65" s="8" t="s">
        <v>750</v>
      </c>
      <c r="N65" s="50"/>
      <c r="O65" s="8" t="s">
        <v>751</v>
      </c>
      <c r="P65" s="8" t="s">
        <v>43</v>
      </c>
      <c r="Q65" s="50"/>
      <c r="R65" s="50"/>
      <c r="S65" s="8" t="s">
        <v>752</v>
      </c>
      <c r="T65" s="8" t="s">
        <v>753</v>
      </c>
      <c r="U65" s="50"/>
      <c r="V65" s="50"/>
      <c r="W65" s="8" t="s">
        <v>752</v>
      </c>
      <c r="X65" s="8" t="s">
        <v>753</v>
      </c>
      <c r="Y65" s="50"/>
      <c r="Z65" s="8" t="s">
        <v>754</v>
      </c>
      <c r="AA65" s="8" t="s">
        <v>755</v>
      </c>
      <c r="AB65" s="50"/>
      <c r="AC65" s="8" t="s">
        <v>754</v>
      </c>
      <c r="AD65" s="8" t="s">
        <v>755</v>
      </c>
      <c r="AE65" s="50"/>
      <c r="AF65" s="8" t="s">
        <v>754</v>
      </c>
      <c r="AG65" s="8" t="s">
        <v>755</v>
      </c>
      <c r="AH65" s="50"/>
      <c r="AI65" s="50"/>
      <c r="AJ65" s="50"/>
      <c r="AK65" s="50"/>
      <c r="AL65" s="50"/>
      <c r="AM65" s="50"/>
      <c r="AN65" s="50"/>
      <c r="AO65" s="50"/>
    </row>
    <row r="66" spans="1:41" ht="16.5" customHeight="1" x14ac:dyDescent="0.25">
      <c r="A66" s="9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  <c r="S66" s="9">
        <v>19</v>
      </c>
      <c r="T66" s="9">
        <v>20</v>
      </c>
      <c r="U66" s="9">
        <v>21</v>
      </c>
      <c r="V66" s="9">
        <v>22</v>
      </c>
      <c r="W66" s="9">
        <v>23</v>
      </c>
      <c r="X66" s="9">
        <v>24</v>
      </c>
      <c r="Y66" s="9">
        <v>25</v>
      </c>
      <c r="Z66" s="9">
        <v>26</v>
      </c>
      <c r="AA66" s="9">
        <v>27</v>
      </c>
      <c r="AB66" s="9">
        <v>28</v>
      </c>
      <c r="AC66" s="9">
        <v>29</v>
      </c>
      <c r="AD66" s="9">
        <v>30</v>
      </c>
      <c r="AE66" s="9">
        <v>31</v>
      </c>
      <c r="AF66" s="9">
        <v>32</v>
      </c>
      <c r="AG66" s="9">
        <v>33</v>
      </c>
      <c r="AH66" s="9">
        <v>34</v>
      </c>
      <c r="AI66" s="9">
        <v>35</v>
      </c>
      <c r="AJ66" s="9">
        <v>36</v>
      </c>
      <c r="AK66" s="9">
        <v>37</v>
      </c>
      <c r="AL66" s="9">
        <v>38</v>
      </c>
      <c r="AM66" s="9">
        <v>39</v>
      </c>
      <c r="AN66" s="9">
        <v>40</v>
      </c>
      <c r="AO66" s="9">
        <v>41</v>
      </c>
    </row>
    <row r="67" spans="1:41" ht="66" customHeight="1" x14ac:dyDescent="0.25">
      <c r="A67" s="20">
        <v>1</v>
      </c>
      <c r="B67" s="21" t="s">
        <v>807</v>
      </c>
      <c r="C67" s="21" t="s">
        <v>91</v>
      </c>
      <c r="D67" s="21" t="s">
        <v>808</v>
      </c>
      <c r="E67" s="21" t="s">
        <v>815</v>
      </c>
      <c r="F67" s="22">
        <v>500</v>
      </c>
      <c r="G67" s="21" t="s">
        <v>759</v>
      </c>
      <c r="H67" s="21" t="s">
        <v>760</v>
      </c>
      <c r="I67" s="21" t="s">
        <v>759</v>
      </c>
      <c r="J67" s="21" t="s">
        <v>814</v>
      </c>
      <c r="K67" s="21" t="s">
        <v>61</v>
      </c>
      <c r="L67" s="21" t="s">
        <v>762</v>
      </c>
      <c r="M67" s="21" t="s">
        <v>63</v>
      </c>
      <c r="N67" s="21" t="s">
        <v>811</v>
      </c>
      <c r="O67" s="21" t="s">
        <v>458</v>
      </c>
      <c r="P67" s="21" t="s">
        <v>452</v>
      </c>
      <c r="Q67" s="21" t="s">
        <v>57</v>
      </c>
      <c r="R67" s="21" t="s">
        <v>58</v>
      </c>
      <c r="S67" s="23">
        <v>42878</v>
      </c>
      <c r="T67" s="24"/>
      <c r="U67" s="23">
        <v>43562</v>
      </c>
      <c r="V67" s="21" t="s">
        <v>764</v>
      </c>
      <c r="W67" s="23">
        <v>43556</v>
      </c>
      <c r="X67" s="23">
        <v>43646</v>
      </c>
      <c r="Y67" s="25">
        <v>16.95</v>
      </c>
      <c r="Z67" s="22">
        <v>0</v>
      </c>
      <c r="AA67" s="22" t="s">
        <v>766</v>
      </c>
      <c r="AB67" s="22"/>
      <c r="AC67" s="22"/>
      <c r="AD67" s="22"/>
      <c r="AE67" s="22"/>
      <c r="AF67" s="22"/>
      <c r="AG67" s="22"/>
      <c r="AH67" s="22">
        <v>4.84</v>
      </c>
      <c r="AI67" s="21"/>
      <c r="AJ67" s="25">
        <v>1</v>
      </c>
      <c r="AK67" s="26">
        <f>Y67*AJ67</f>
        <v>16.95</v>
      </c>
      <c r="AL67" s="26">
        <f>Y67+AH67</f>
        <v>21.79</v>
      </c>
      <c r="AM67" s="26">
        <f>MIN(AL67+AH67,'Реестр пред. отп. цен на ЖНВЛП'!N140)</f>
        <v>7.37</v>
      </c>
      <c r="AN67" s="25">
        <f>(Y67+AH67)*AJ67</f>
        <v>21.79</v>
      </c>
      <c r="AO67" s="26">
        <f>(MIN(AL67+AH67,'Реестр пред. отп. цен на ЖНВЛП'!N140))*AJ67</f>
        <v>7.37</v>
      </c>
    </row>
    <row r="68" spans="1:41" ht="28.5" customHeight="1" x14ac:dyDescent="0.25">
      <c r="A68" s="51" t="s">
        <v>812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</row>
    <row r="69" spans="1:41" ht="31.5" customHeight="1" x14ac:dyDescent="0.25">
      <c r="A69" s="27">
        <v>2</v>
      </c>
      <c r="B69" s="28" t="s">
        <v>807</v>
      </c>
      <c r="C69" s="28" t="s">
        <v>816</v>
      </c>
      <c r="D69" s="28" t="s">
        <v>808</v>
      </c>
      <c r="E69" s="28" t="s">
        <v>815</v>
      </c>
      <c r="F69" s="29">
        <v>300</v>
      </c>
      <c r="G69" s="28" t="s">
        <v>759</v>
      </c>
      <c r="H69" s="28" t="s">
        <v>760</v>
      </c>
      <c r="I69" s="28" t="s">
        <v>759</v>
      </c>
      <c r="J69" s="28" t="s">
        <v>810</v>
      </c>
      <c r="K69" s="28" t="s">
        <v>61</v>
      </c>
      <c r="L69" s="28" t="s">
        <v>762</v>
      </c>
      <c r="M69" s="28" t="s">
        <v>63</v>
      </c>
      <c r="N69" s="28" t="s">
        <v>811</v>
      </c>
      <c r="O69" s="28" t="s">
        <v>458</v>
      </c>
      <c r="P69" s="28" t="s">
        <v>452</v>
      </c>
      <c r="Q69" s="28" t="s">
        <v>57</v>
      </c>
      <c r="R69" s="28" t="s">
        <v>58</v>
      </c>
      <c r="S69" s="30">
        <v>42878</v>
      </c>
      <c r="T69" s="31"/>
      <c r="U69" s="30">
        <v>43431</v>
      </c>
      <c r="V69" s="28"/>
      <c r="W69" s="31"/>
      <c r="X69" s="31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8"/>
      <c r="AJ69" s="28"/>
      <c r="AK69" s="28"/>
      <c r="AL69" s="28"/>
      <c r="AM69" s="28"/>
      <c r="AN69" s="28"/>
      <c r="AO69" s="28"/>
    </row>
    <row r="70" spans="1:41" ht="30.75" customHeight="1" x14ac:dyDescent="0.25">
      <c r="A70" s="27">
        <v>3</v>
      </c>
      <c r="B70" s="28" t="s">
        <v>807</v>
      </c>
      <c r="C70" s="28" t="s">
        <v>817</v>
      </c>
      <c r="D70" s="28" t="s">
        <v>808</v>
      </c>
      <c r="E70" s="28" t="s">
        <v>815</v>
      </c>
      <c r="F70" s="29">
        <v>150</v>
      </c>
      <c r="G70" s="28" t="s">
        <v>759</v>
      </c>
      <c r="H70" s="28" t="s">
        <v>760</v>
      </c>
      <c r="I70" s="28" t="s">
        <v>759</v>
      </c>
      <c r="J70" s="28" t="s">
        <v>818</v>
      </c>
      <c r="K70" s="28" t="s">
        <v>61</v>
      </c>
      <c r="L70" s="28" t="s">
        <v>762</v>
      </c>
      <c r="M70" s="28" t="s">
        <v>63</v>
      </c>
      <c r="N70" s="28" t="s">
        <v>811</v>
      </c>
      <c r="O70" s="28" t="s">
        <v>458</v>
      </c>
      <c r="P70" s="28" t="s">
        <v>452</v>
      </c>
      <c r="Q70" s="28" t="s">
        <v>57</v>
      </c>
      <c r="R70" s="28" t="s">
        <v>58</v>
      </c>
      <c r="S70" s="30">
        <v>42878</v>
      </c>
      <c r="T70" s="31"/>
      <c r="U70" s="30">
        <v>43553</v>
      </c>
      <c r="V70" s="28"/>
      <c r="W70" s="31"/>
      <c r="X70" s="31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8"/>
      <c r="AJ70" s="28"/>
      <c r="AK70" s="28"/>
      <c r="AL70" s="28"/>
      <c r="AM70" s="28"/>
      <c r="AN70" s="28"/>
      <c r="AO70" s="28"/>
    </row>
    <row r="71" spans="1:41" ht="38.25" customHeight="1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</row>
    <row r="72" spans="1:41" ht="20.25" customHeight="1" x14ac:dyDescent="0.25">
      <c r="A72" s="50" t="s">
        <v>22</v>
      </c>
      <c r="B72" s="50" t="s">
        <v>163</v>
      </c>
      <c r="C72" s="50" t="s">
        <v>723</v>
      </c>
      <c r="D72" s="50" t="s">
        <v>724</v>
      </c>
      <c r="E72" s="50" t="s">
        <v>725</v>
      </c>
      <c r="F72" s="50" t="s">
        <v>726</v>
      </c>
      <c r="G72" s="50"/>
      <c r="H72" s="50"/>
      <c r="I72" s="50"/>
      <c r="J72" s="50"/>
      <c r="K72" s="50" t="s">
        <v>727</v>
      </c>
      <c r="L72" s="50"/>
      <c r="M72" s="50"/>
      <c r="N72" s="50" t="s">
        <v>728</v>
      </c>
      <c r="O72" s="50" t="s">
        <v>173</v>
      </c>
      <c r="P72" s="50"/>
      <c r="Q72" s="50" t="s">
        <v>27</v>
      </c>
      <c r="R72" s="50" t="s">
        <v>28</v>
      </c>
      <c r="S72" s="50" t="s">
        <v>729</v>
      </c>
      <c r="T72" s="50"/>
      <c r="U72" s="50" t="s">
        <v>730</v>
      </c>
      <c r="V72" s="50" t="s">
        <v>731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 t="s">
        <v>732</v>
      </c>
      <c r="AJ72" s="50" t="s">
        <v>733</v>
      </c>
      <c r="AK72" s="50" t="s">
        <v>150</v>
      </c>
      <c r="AL72" s="50" t="s">
        <v>734</v>
      </c>
      <c r="AM72" s="50" t="s">
        <v>735</v>
      </c>
      <c r="AN72" s="50" t="s">
        <v>736</v>
      </c>
      <c r="AO72" s="50" t="s">
        <v>737</v>
      </c>
    </row>
    <row r="73" spans="1:41" ht="18" customHeight="1" x14ac:dyDescent="0.25">
      <c r="A73" s="50"/>
      <c r="B73" s="50"/>
      <c r="C73" s="50"/>
      <c r="D73" s="50"/>
      <c r="E73" s="50"/>
      <c r="F73" s="50" t="s">
        <v>46</v>
      </c>
      <c r="G73" s="50" t="s">
        <v>738</v>
      </c>
      <c r="H73" s="50"/>
      <c r="I73" s="50"/>
      <c r="J73" s="50" t="s">
        <v>739</v>
      </c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 t="s">
        <v>740</v>
      </c>
      <c r="W73" s="50" t="s">
        <v>741</v>
      </c>
      <c r="X73" s="50"/>
      <c r="Y73" s="50" t="s">
        <v>742</v>
      </c>
      <c r="Z73" s="50" t="s">
        <v>743</v>
      </c>
      <c r="AA73" s="50"/>
      <c r="AB73" s="50" t="s">
        <v>744</v>
      </c>
      <c r="AC73" s="50" t="s">
        <v>745</v>
      </c>
      <c r="AD73" s="50"/>
      <c r="AE73" s="50" t="s">
        <v>746</v>
      </c>
      <c r="AF73" s="50" t="s">
        <v>747</v>
      </c>
      <c r="AG73" s="50"/>
      <c r="AH73" s="50" t="s">
        <v>748</v>
      </c>
      <c r="AI73" s="50"/>
      <c r="AJ73" s="50"/>
      <c r="AK73" s="50"/>
      <c r="AL73" s="50"/>
      <c r="AM73" s="50"/>
      <c r="AN73" s="50"/>
      <c r="AO73" s="50"/>
    </row>
    <row r="74" spans="1:41" ht="45" customHeight="1" x14ac:dyDescent="0.25">
      <c r="A74" s="50"/>
      <c r="B74" s="50"/>
      <c r="C74" s="50"/>
      <c r="D74" s="50"/>
      <c r="E74" s="50"/>
      <c r="F74" s="50"/>
      <c r="G74" s="8" t="s">
        <v>43</v>
      </c>
      <c r="H74" s="8" t="s">
        <v>749</v>
      </c>
      <c r="I74" s="8" t="s">
        <v>750</v>
      </c>
      <c r="J74" s="50"/>
      <c r="K74" s="8" t="s">
        <v>43</v>
      </c>
      <c r="L74" s="8" t="s">
        <v>749</v>
      </c>
      <c r="M74" s="8" t="s">
        <v>750</v>
      </c>
      <c r="N74" s="50"/>
      <c r="O74" s="8" t="s">
        <v>751</v>
      </c>
      <c r="P74" s="8" t="s">
        <v>43</v>
      </c>
      <c r="Q74" s="50"/>
      <c r="R74" s="50"/>
      <c r="S74" s="8" t="s">
        <v>752</v>
      </c>
      <c r="T74" s="8" t="s">
        <v>753</v>
      </c>
      <c r="U74" s="50"/>
      <c r="V74" s="50"/>
      <c r="W74" s="8" t="s">
        <v>752</v>
      </c>
      <c r="X74" s="8" t="s">
        <v>753</v>
      </c>
      <c r="Y74" s="50"/>
      <c r="Z74" s="8" t="s">
        <v>754</v>
      </c>
      <c r="AA74" s="8" t="s">
        <v>755</v>
      </c>
      <c r="AB74" s="50"/>
      <c r="AC74" s="8" t="s">
        <v>754</v>
      </c>
      <c r="AD74" s="8" t="s">
        <v>755</v>
      </c>
      <c r="AE74" s="50"/>
      <c r="AF74" s="8" t="s">
        <v>754</v>
      </c>
      <c r="AG74" s="8" t="s">
        <v>755</v>
      </c>
      <c r="AH74" s="50"/>
      <c r="AI74" s="50"/>
      <c r="AJ74" s="50"/>
      <c r="AK74" s="50"/>
      <c r="AL74" s="50"/>
      <c r="AM74" s="50"/>
      <c r="AN74" s="50"/>
      <c r="AO74" s="50"/>
    </row>
    <row r="75" spans="1:41" ht="15.75" customHeight="1" x14ac:dyDescent="0.25">
      <c r="A75" s="9">
        <v>1</v>
      </c>
      <c r="B75" s="9">
        <v>2</v>
      </c>
      <c r="C75" s="9">
        <v>3</v>
      </c>
      <c r="D75" s="9">
        <v>4</v>
      </c>
      <c r="E75" s="9">
        <v>5</v>
      </c>
      <c r="F75" s="9">
        <v>6</v>
      </c>
      <c r="G75" s="9">
        <v>7</v>
      </c>
      <c r="H75" s="9">
        <v>8</v>
      </c>
      <c r="I75" s="9">
        <v>9</v>
      </c>
      <c r="J75" s="9">
        <v>10</v>
      </c>
      <c r="K75" s="9">
        <v>11</v>
      </c>
      <c r="L75" s="9">
        <v>12</v>
      </c>
      <c r="M75" s="9">
        <v>13</v>
      </c>
      <c r="N75" s="9">
        <v>14</v>
      </c>
      <c r="O75" s="9">
        <v>15</v>
      </c>
      <c r="P75" s="9">
        <v>16</v>
      </c>
      <c r="Q75" s="9">
        <v>17</v>
      </c>
      <c r="R75" s="9">
        <v>18</v>
      </c>
      <c r="S75" s="9">
        <v>19</v>
      </c>
      <c r="T75" s="9">
        <v>20</v>
      </c>
      <c r="U75" s="9">
        <v>21</v>
      </c>
      <c r="V75" s="9">
        <v>22</v>
      </c>
      <c r="W75" s="9">
        <v>23</v>
      </c>
      <c r="X75" s="9">
        <v>24</v>
      </c>
      <c r="Y75" s="9">
        <v>25</v>
      </c>
      <c r="Z75" s="9">
        <v>26</v>
      </c>
      <c r="AA75" s="9">
        <v>27</v>
      </c>
      <c r="AB75" s="9">
        <v>28</v>
      </c>
      <c r="AC75" s="9">
        <v>29</v>
      </c>
      <c r="AD75" s="9">
        <v>30</v>
      </c>
      <c r="AE75" s="9">
        <v>31</v>
      </c>
      <c r="AF75" s="9">
        <v>32</v>
      </c>
      <c r="AG75" s="9">
        <v>33</v>
      </c>
      <c r="AH75" s="9">
        <v>34</v>
      </c>
      <c r="AI75" s="9">
        <v>35</v>
      </c>
      <c r="AJ75" s="9">
        <v>36</v>
      </c>
      <c r="AK75" s="9">
        <v>37</v>
      </c>
      <c r="AL75" s="9">
        <v>38</v>
      </c>
      <c r="AM75" s="9">
        <v>39</v>
      </c>
      <c r="AN75" s="9">
        <v>40</v>
      </c>
      <c r="AO75" s="9">
        <v>41</v>
      </c>
    </row>
    <row r="76" spans="1:41" ht="66.75" customHeight="1" x14ac:dyDescent="0.25">
      <c r="A76" s="20">
        <v>1</v>
      </c>
      <c r="B76" s="21" t="s">
        <v>819</v>
      </c>
      <c r="C76" s="21" t="s">
        <v>96</v>
      </c>
      <c r="D76" s="21" t="s">
        <v>788</v>
      </c>
      <c r="E76" s="21" t="s">
        <v>770</v>
      </c>
      <c r="F76" s="22">
        <v>5</v>
      </c>
      <c r="G76" s="21" t="s">
        <v>771</v>
      </c>
      <c r="H76" s="21" t="s">
        <v>772</v>
      </c>
      <c r="I76" s="21" t="s">
        <v>773</v>
      </c>
      <c r="J76" s="21" t="s">
        <v>804</v>
      </c>
      <c r="K76" s="21" t="s">
        <v>68</v>
      </c>
      <c r="L76" s="21" t="s">
        <v>775</v>
      </c>
      <c r="M76" s="21" t="s">
        <v>70</v>
      </c>
      <c r="N76" s="21" t="s">
        <v>820</v>
      </c>
      <c r="O76" s="21" t="s">
        <v>497</v>
      </c>
      <c r="P76" s="21" t="s">
        <v>498</v>
      </c>
      <c r="Q76" s="21" t="s">
        <v>57</v>
      </c>
      <c r="R76" s="21" t="s">
        <v>58</v>
      </c>
      <c r="S76" s="23">
        <v>42878</v>
      </c>
      <c r="T76" s="24"/>
      <c r="U76" s="23">
        <v>43562</v>
      </c>
      <c r="V76" s="21" t="s">
        <v>764</v>
      </c>
      <c r="W76" s="23">
        <v>43556</v>
      </c>
      <c r="X76" s="23">
        <v>43646</v>
      </c>
      <c r="Y76" s="22">
        <v>4.17</v>
      </c>
      <c r="Z76" s="22">
        <v>0</v>
      </c>
      <c r="AA76" s="22" t="s">
        <v>821</v>
      </c>
      <c r="AB76" s="25">
        <v>3.3540000000000001</v>
      </c>
      <c r="AC76" s="22">
        <v>320</v>
      </c>
      <c r="AD76" s="22" t="s">
        <v>766</v>
      </c>
      <c r="AE76" s="22"/>
      <c r="AF76" s="22"/>
      <c r="AG76" s="22"/>
      <c r="AH76" s="22">
        <v>1.31</v>
      </c>
      <c r="AI76" s="21"/>
      <c r="AJ76" s="25">
        <v>1</v>
      </c>
      <c r="AK76" s="26">
        <f>AB76*AJ76</f>
        <v>3.3540000000000001</v>
      </c>
      <c r="AL76" s="26">
        <f>AB76+AH76</f>
        <v>4.6639999999999997</v>
      </c>
      <c r="AM76" s="26">
        <f>MIN(AL76+AH76,'Реестр пред. отп. цен на ЖНВЛП'!N149)</f>
        <v>5.9740000000000002</v>
      </c>
      <c r="AN76" s="25">
        <f>(AB76+AH76)*AJ76</f>
        <v>4.6639999999999997</v>
      </c>
      <c r="AO76" s="26">
        <f>(MIN(AL76+AH76,'Реестр пред. отп. цен на ЖНВЛП'!N149))*AJ76</f>
        <v>5.9740000000000002</v>
      </c>
    </row>
    <row r="77" spans="1:41" ht="28.5" customHeight="1" x14ac:dyDescent="0.25">
      <c r="A77" s="51" t="s">
        <v>822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</row>
    <row r="78" spans="1:41" ht="18" customHeight="1" x14ac:dyDescent="0.25">
      <c r="A78" s="27"/>
      <c r="B78" s="28"/>
      <c r="C78" s="28"/>
      <c r="D78" s="28"/>
      <c r="E78" s="28"/>
      <c r="F78" s="29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31"/>
      <c r="T78" s="31"/>
      <c r="U78" s="31"/>
      <c r="V78" s="28"/>
      <c r="W78" s="31"/>
      <c r="X78" s="31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8"/>
      <c r="AJ78" s="28"/>
      <c r="AK78" s="28"/>
      <c r="AL78" s="28"/>
      <c r="AM78" s="28"/>
      <c r="AN78" s="28"/>
      <c r="AO78" s="28"/>
    </row>
    <row r="79" spans="1:41" ht="38.25" customHeight="1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</row>
    <row r="80" spans="1:41" ht="20.25" customHeight="1" x14ac:dyDescent="0.25">
      <c r="A80" s="50" t="s">
        <v>22</v>
      </c>
      <c r="B80" s="50" t="s">
        <v>163</v>
      </c>
      <c r="C80" s="50" t="s">
        <v>723</v>
      </c>
      <c r="D80" s="50" t="s">
        <v>724</v>
      </c>
      <c r="E80" s="50" t="s">
        <v>725</v>
      </c>
      <c r="F80" s="50" t="s">
        <v>726</v>
      </c>
      <c r="G80" s="50"/>
      <c r="H80" s="50"/>
      <c r="I80" s="50"/>
      <c r="J80" s="50"/>
      <c r="K80" s="50" t="s">
        <v>727</v>
      </c>
      <c r="L80" s="50"/>
      <c r="M80" s="50"/>
      <c r="N80" s="50" t="s">
        <v>728</v>
      </c>
      <c r="O80" s="50" t="s">
        <v>173</v>
      </c>
      <c r="P80" s="50"/>
      <c r="Q80" s="50" t="s">
        <v>27</v>
      </c>
      <c r="R80" s="50" t="s">
        <v>28</v>
      </c>
      <c r="S80" s="50" t="s">
        <v>729</v>
      </c>
      <c r="T80" s="50"/>
      <c r="U80" s="50" t="s">
        <v>730</v>
      </c>
      <c r="V80" s="50" t="s">
        <v>731</v>
      </c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 t="s">
        <v>732</v>
      </c>
      <c r="AJ80" s="50" t="s">
        <v>733</v>
      </c>
      <c r="AK80" s="50" t="s">
        <v>150</v>
      </c>
      <c r="AL80" s="50" t="s">
        <v>734</v>
      </c>
      <c r="AM80" s="50" t="s">
        <v>735</v>
      </c>
      <c r="AN80" s="50" t="s">
        <v>736</v>
      </c>
      <c r="AO80" s="50" t="s">
        <v>737</v>
      </c>
    </row>
    <row r="81" spans="1:41" ht="18" customHeight="1" x14ac:dyDescent="0.25">
      <c r="A81" s="50"/>
      <c r="B81" s="50"/>
      <c r="C81" s="50"/>
      <c r="D81" s="50"/>
      <c r="E81" s="50"/>
      <c r="F81" s="50" t="s">
        <v>46</v>
      </c>
      <c r="G81" s="50" t="s">
        <v>738</v>
      </c>
      <c r="H81" s="50"/>
      <c r="I81" s="50"/>
      <c r="J81" s="50" t="s">
        <v>739</v>
      </c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 t="s">
        <v>740</v>
      </c>
      <c r="W81" s="50" t="s">
        <v>741</v>
      </c>
      <c r="X81" s="50"/>
      <c r="Y81" s="50" t="s">
        <v>742</v>
      </c>
      <c r="Z81" s="50" t="s">
        <v>743</v>
      </c>
      <c r="AA81" s="50"/>
      <c r="AB81" s="50" t="s">
        <v>744</v>
      </c>
      <c r="AC81" s="50" t="s">
        <v>745</v>
      </c>
      <c r="AD81" s="50"/>
      <c r="AE81" s="50" t="s">
        <v>746</v>
      </c>
      <c r="AF81" s="50" t="s">
        <v>747</v>
      </c>
      <c r="AG81" s="50"/>
      <c r="AH81" s="50" t="s">
        <v>748</v>
      </c>
      <c r="AI81" s="50"/>
      <c r="AJ81" s="50"/>
      <c r="AK81" s="50"/>
      <c r="AL81" s="50"/>
      <c r="AM81" s="50"/>
      <c r="AN81" s="50"/>
      <c r="AO81" s="50"/>
    </row>
    <row r="82" spans="1:41" ht="45" customHeight="1" x14ac:dyDescent="0.25">
      <c r="A82" s="50"/>
      <c r="B82" s="50"/>
      <c r="C82" s="50"/>
      <c r="D82" s="50"/>
      <c r="E82" s="50"/>
      <c r="F82" s="50"/>
      <c r="G82" s="8" t="s">
        <v>43</v>
      </c>
      <c r="H82" s="8" t="s">
        <v>749</v>
      </c>
      <c r="I82" s="8" t="s">
        <v>750</v>
      </c>
      <c r="J82" s="50"/>
      <c r="K82" s="8" t="s">
        <v>43</v>
      </c>
      <c r="L82" s="8" t="s">
        <v>749</v>
      </c>
      <c r="M82" s="8" t="s">
        <v>750</v>
      </c>
      <c r="N82" s="50"/>
      <c r="O82" s="8" t="s">
        <v>751</v>
      </c>
      <c r="P82" s="8" t="s">
        <v>43</v>
      </c>
      <c r="Q82" s="50"/>
      <c r="R82" s="50"/>
      <c r="S82" s="8" t="s">
        <v>752</v>
      </c>
      <c r="T82" s="8" t="s">
        <v>753</v>
      </c>
      <c r="U82" s="50"/>
      <c r="V82" s="50"/>
      <c r="W82" s="8" t="s">
        <v>752</v>
      </c>
      <c r="X82" s="8" t="s">
        <v>753</v>
      </c>
      <c r="Y82" s="50"/>
      <c r="Z82" s="8" t="s">
        <v>754</v>
      </c>
      <c r="AA82" s="8" t="s">
        <v>755</v>
      </c>
      <c r="AB82" s="50"/>
      <c r="AC82" s="8" t="s">
        <v>754</v>
      </c>
      <c r="AD82" s="8" t="s">
        <v>755</v>
      </c>
      <c r="AE82" s="50"/>
      <c r="AF82" s="8" t="s">
        <v>754</v>
      </c>
      <c r="AG82" s="8" t="s">
        <v>755</v>
      </c>
      <c r="AH82" s="50"/>
      <c r="AI82" s="50"/>
      <c r="AJ82" s="50"/>
      <c r="AK82" s="50"/>
      <c r="AL82" s="50"/>
      <c r="AM82" s="50"/>
      <c r="AN82" s="50"/>
      <c r="AO82" s="50"/>
    </row>
    <row r="83" spans="1:41" ht="15.75" customHeight="1" x14ac:dyDescent="0.25">
      <c r="A83" s="9">
        <v>1</v>
      </c>
      <c r="B83" s="9">
        <v>2</v>
      </c>
      <c r="C83" s="9">
        <v>3</v>
      </c>
      <c r="D83" s="9">
        <v>4</v>
      </c>
      <c r="E83" s="9">
        <v>5</v>
      </c>
      <c r="F83" s="9">
        <v>6</v>
      </c>
      <c r="G83" s="9">
        <v>7</v>
      </c>
      <c r="H83" s="9">
        <v>8</v>
      </c>
      <c r="I83" s="9">
        <v>9</v>
      </c>
      <c r="J83" s="9">
        <v>10</v>
      </c>
      <c r="K83" s="9">
        <v>11</v>
      </c>
      <c r="L83" s="9">
        <v>12</v>
      </c>
      <c r="M83" s="9">
        <v>13</v>
      </c>
      <c r="N83" s="9">
        <v>14</v>
      </c>
      <c r="O83" s="9">
        <v>15</v>
      </c>
      <c r="P83" s="9">
        <v>16</v>
      </c>
      <c r="Q83" s="9">
        <v>17</v>
      </c>
      <c r="R83" s="9">
        <v>18</v>
      </c>
      <c r="S83" s="9">
        <v>19</v>
      </c>
      <c r="T83" s="9">
        <v>20</v>
      </c>
      <c r="U83" s="9">
        <v>21</v>
      </c>
      <c r="V83" s="9">
        <v>22</v>
      </c>
      <c r="W83" s="9">
        <v>23</v>
      </c>
      <c r="X83" s="9">
        <v>24</v>
      </c>
      <c r="Y83" s="9">
        <v>25</v>
      </c>
      <c r="Z83" s="9">
        <v>26</v>
      </c>
      <c r="AA83" s="9">
        <v>27</v>
      </c>
      <c r="AB83" s="9">
        <v>28</v>
      </c>
      <c r="AC83" s="9">
        <v>29</v>
      </c>
      <c r="AD83" s="9">
        <v>30</v>
      </c>
      <c r="AE83" s="9">
        <v>31</v>
      </c>
      <c r="AF83" s="9">
        <v>32</v>
      </c>
      <c r="AG83" s="9">
        <v>33</v>
      </c>
      <c r="AH83" s="9">
        <v>34</v>
      </c>
      <c r="AI83" s="9">
        <v>35</v>
      </c>
      <c r="AJ83" s="9">
        <v>36</v>
      </c>
      <c r="AK83" s="9">
        <v>37</v>
      </c>
      <c r="AL83" s="9">
        <v>38</v>
      </c>
      <c r="AM83" s="9">
        <v>39</v>
      </c>
      <c r="AN83" s="9">
        <v>40</v>
      </c>
      <c r="AO83" s="9">
        <v>41</v>
      </c>
    </row>
    <row r="84" spans="1:41" ht="66.75" customHeight="1" x14ac:dyDescent="0.25">
      <c r="A84" s="20">
        <v>1</v>
      </c>
      <c r="B84" s="21" t="s">
        <v>819</v>
      </c>
      <c r="C84" s="21" t="s">
        <v>98</v>
      </c>
      <c r="D84" s="21" t="s">
        <v>788</v>
      </c>
      <c r="E84" s="21" t="s">
        <v>758</v>
      </c>
      <c r="F84" s="22">
        <v>5</v>
      </c>
      <c r="G84" s="21" t="s">
        <v>759</v>
      </c>
      <c r="H84" s="21" t="s">
        <v>760</v>
      </c>
      <c r="I84" s="21" t="s">
        <v>759</v>
      </c>
      <c r="J84" s="21" t="s">
        <v>823</v>
      </c>
      <c r="K84" s="21" t="s">
        <v>61</v>
      </c>
      <c r="L84" s="21" t="s">
        <v>762</v>
      </c>
      <c r="M84" s="21" t="s">
        <v>63</v>
      </c>
      <c r="N84" s="21" t="s">
        <v>820</v>
      </c>
      <c r="O84" s="21" t="s">
        <v>497</v>
      </c>
      <c r="P84" s="21" t="s">
        <v>498</v>
      </c>
      <c r="Q84" s="21" t="s">
        <v>57</v>
      </c>
      <c r="R84" s="21" t="s">
        <v>58</v>
      </c>
      <c r="S84" s="23">
        <v>42878</v>
      </c>
      <c r="T84" s="24"/>
      <c r="U84" s="23">
        <v>43562</v>
      </c>
      <c r="V84" s="21" t="s">
        <v>764</v>
      </c>
      <c r="W84" s="23">
        <v>43556</v>
      </c>
      <c r="X84" s="23">
        <v>43646</v>
      </c>
      <c r="Y84" s="25">
        <v>0.41199999999999998</v>
      </c>
      <c r="Z84" s="22">
        <v>0</v>
      </c>
      <c r="AA84" s="22" t="s">
        <v>824</v>
      </c>
      <c r="AB84" s="22">
        <v>0.32700000000000001</v>
      </c>
      <c r="AC84" s="22">
        <v>15000</v>
      </c>
      <c r="AD84" s="22" t="s">
        <v>766</v>
      </c>
      <c r="AE84" s="22"/>
      <c r="AF84" s="22"/>
      <c r="AG84" s="22"/>
      <c r="AH84" s="22">
        <v>0.129</v>
      </c>
      <c r="AI84" s="21"/>
      <c r="AJ84" s="25">
        <v>1</v>
      </c>
      <c r="AK84" s="26">
        <f>Y84*AJ84</f>
        <v>0.41199999999999998</v>
      </c>
      <c r="AL84" s="26">
        <f>Y84+AH84</f>
        <v>0.54099999999999993</v>
      </c>
      <c r="AM84" s="26">
        <f>MIN(AL84+AH84,'Реестр пред. отп. цен на ЖНВЛП'!N164)</f>
        <v>0.66999999999999993</v>
      </c>
      <c r="AN84" s="25">
        <f>(Y84+AH84)*AJ84</f>
        <v>0.54099999999999993</v>
      </c>
      <c r="AO84" s="26">
        <f>(MIN(AL84+AH84,'Реестр пред. отп. цен на ЖНВЛП'!N164))*AJ84</f>
        <v>0.66999999999999993</v>
      </c>
    </row>
    <row r="85" spans="1:41" ht="28.5" customHeight="1" x14ac:dyDescent="0.25">
      <c r="A85" s="51" t="s">
        <v>822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</row>
    <row r="86" spans="1:41" ht="51.75" customHeight="1" x14ac:dyDescent="0.25">
      <c r="A86" s="27">
        <v>2</v>
      </c>
      <c r="B86" s="28" t="s">
        <v>819</v>
      </c>
      <c r="C86" s="28" t="s">
        <v>825</v>
      </c>
      <c r="D86" s="28" t="s">
        <v>788</v>
      </c>
      <c r="E86" s="28" t="s">
        <v>758</v>
      </c>
      <c r="F86" s="29">
        <v>1.5</v>
      </c>
      <c r="G86" s="28" t="s">
        <v>759</v>
      </c>
      <c r="H86" s="28" t="s">
        <v>760</v>
      </c>
      <c r="I86" s="28" t="s">
        <v>759</v>
      </c>
      <c r="J86" s="28" t="s">
        <v>826</v>
      </c>
      <c r="K86" s="28" t="s">
        <v>61</v>
      </c>
      <c r="L86" s="28" t="s">
        <v>762</v>
      </c>
      <c r="M86" s="28" t="s">
        <v>63</v>
      </c>
      <c r="N86" s="28" t="s">
        <v>820</v>
      </c>
      <c r="O86" s="28" t="s">
        <v>497</v>
      </c>
      <c r="P86" s="28" t="s">
        <v>498</v>
      </c>
      <c r="Q86" s="28" t="s">
        <v>57</v>
      </c>
      <c r="R86" s="28" t="s">
        <v>58</v>
      </c>
      <c r="S86" s="30">
        <v>42878</v>
      </c>
      <c r="T86" s="31"/>
      <c r="U86" s="30">
        <v>43562</v>
      </c>
      <c r="V86" s="28" t="s">
        <v>764</v>
      </c>
      <c r="W86" s="30">
        <v>43556</v>
      </c>
      <c r="X86" s="30">
        <v>43646</v>
      </c>
      <c r="Y86" s="29">
        <v>0.36899999999999999</v>
      </c>
      <c r="Z86" s="29">
        <v>0</v>
      </c>
      <c r="AA86" s="29" t="s">
        <v>783</v>
      </c>
      <c r="AB86" s="29">
        <v>0.28899999999999998</v>
      </c>
      <c r="AC86" s="29">
        <v>3000</v>
      </c>
      <c r="AD86" s="29" t="s">
        <v>766</v>
      </c>
      <c r="AE86" s="29"/>
      <c r="AF86" s="29"/>
      <c r="AG86" s="29"/>
      <c r="AH86" s="29">
        <v>0.114</v>
      </c>
      <c r="AI86" s="28"/>
      <c r="AJ86" s="28"/>
      <c r="AK86" s="28"/>
      <c r="AL86" s="28"/>
      <c r="AM86" s="28"/>
      <c r="AN86" s="28"/>
      <c r="AO86" s="28"/>
    </row>
    <row r="87" spans="1:41" ht="38.2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1:41" ht="20.25" customHeight="1" x14ac:dyDescent="0.25">
      <c r="A88" s="50" t="s">
        <v>22</v>
      </c>
      <c r="B88" s="50" t="s">
        <v>163</v>
      </c>
      <c r="C88" s="50" t="s">
        <v>723</v>
      </c>
      <c r="D88" s="50" t="s">
        <v>724</v>
      </c>
      <c r="E88" s="50" t="s">
        <v>725</v>
      </c>
      <c r="F88" s="50" t="s">
        <v>726</v>
      </c>
      <c r="G88" s="50"/>
      <c r="H88" s="50"/>
      <c r="I88" s="50"/>
      <c r="J88" s="50"/>
      <c r="K88" s="50" t="s">
        <v>727</v>
      </c>
      <c r="L88" s="50"/>
      <c r="M88" s="50"/>
      <c r="N88" s="50" t="s">
        <v>728</v>
      </c>
      <c r="O88" s="50" t="s">
        <v>173</v>
      </c>
      <c r="P88" s="50"/>
      <c r="Q88" s="50" t="s">
        <v>27</v>
      </c>
      <c r="R88" s="50" t="s">
        <v>28</v>
      </c>
      <c r="S88" s="50" t="s">
        <v>729</v>
      </c>
      <c r="T88" s="50"/>
      <c r="U88" s="50" t="s">
        <v>730</v>
      </c>
      <c r="V88" s="50" t="s">
        <v>731</v>
      </c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 t="s">
        <v>732</v>
      </c>
      <c r="AJ88" s="50" t="s">
        <v>733</v>
      </c>
      <c r="AK88" s="50" t="s">
        <v>150</v>
      </c>
      <c r="AL88" s="50" t="s">
        <v>734</v>
      </c>
      <c r="AM88" s="50" t="s">
        <v>735</v>
      </c>
      <c r="AN88" s="50" t="s">
        <v>736</v>
      </c>
      <c r="AO88" s="50" t="s">
        <v>737</v>
      </c>
    </row>
    <row r="89" spans="1:41" ht="18" customHeight="1" x14ac:dyDescent="0.25">
      <c r="A89" s="50"/>
      <c r="B89" s="50"/>
      <c r="C89" s="50"/>
      <c r="D89" s="50"/>
      <c r="E89" s="50"/>
      <c r="F89" s="50" t="s">
        <v>46</v>
      </c>
      <c r="G89" s="50" t="s">
        <v>738</v>
      </c>
      <c r="H89" s="50"/>
      <c r="I89" s="50"/>
      <c r="J89" s="50" t="s">
        <v>739</v>
      </c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 t="s">
        <v>740</v>
      </c>
      <c r="W89" s="50" t="s">
        <v>741</v>
      </c>
      <c r="X89" s="50"/>
      <c r="Y89" s="50" t="s">
        <v>742</v>
      </c>
      <c r="Z89" s="50" t="s">
        <v>743</v>
      </c>
      <c r="AA89" s="50"/>
      <c r="AB89" s="50" t="s">
        <v>744</v>
      </c>
      <c r="AC89" s="50" t="s">
        <v>745</v>
      </c>
      <c r="AD89" s="50"/>
      <c r="AE89" s="50" t="s">
        <v>746</v>
      </c>
      <c r="AF89" s="50" t="s">
        <v>747</v>
      </c>
      <c r="AG89" s="50"/>
      <c r="AH89" s="50" t="s">
        <v>748</v>
      </c>
      <c r="AI89" s="50"/>
      <c r="AJ89" s="50"/>
      <c r="AK89" s="50"/>
      <c r="AL89" s="50"/>
      <c r="AM89" s="50"/>
      <c r="AN89" s="50"/>
      <c r="AO89" s="50"/>
    </row>
    <row r="90" spans="1:41" ht="45" customHeight="1" x14ac:dyDescent="0.25">
      <c r="A90" s="50"/>
      <c r="B90" s="50"/>
      <c r="C90" s="50"/>
      <c r="D90" s="50"/>
      <c r="E90" s="50"/>
      <c r="F90" s="50"/>
      <c r="G90" s="8" t="s">
        <v>43</v>
      </c>
      <c r="H90" s="8" t="s">
        <v>749</v>
      </c>
      <c r="I90" s="8" t="s">
        <v>750</v>
      </c>
      <c r="J90" s="50"/>
      <c r="K90" s="8" t="s">
        <v>43</v>
      </c>
      <c r="L90" s="8" t="s">
        <v>749</v>
      </c>
      <c r="M90" s="8" t="s">
        <v>750</v>
      </c>
      <c r="N90" s="50"/>
      <c r="O90" s="8" t="s">
        <v>751</v>
      </c>
      <c r="P90" s="8" t="s">
        <v>43</v>
      </c>
      <c r="Q90" s="50"/>
      <c r="R90" s="50"/>
      <c r="S90" s="8" t="s">
        <v>752</v>
      </c>
      <c r="T90" s="8" t="s">
        <v>753</v>
      </c>
      <c r="U90" s="50"/>
      <c r="V90" s="50"/>
      <c r="W90" s="8" t="s">
        <v>752</v>
      </c>
      <c r="X90" s="8" t="s">
        <v>753</v>
      </c>
      <c r="Y90" s="50"/>
      <c r="Z90" s="8" t="s">
        <v>754</v>
      </c>
      <c r="AA90" s="8" t="s">
        <v>755</v>
      </c>
      <c r="AB90" s="50"/>
      <c r="AC90" s="8" t="s">
        <v>754</v>
      </c>
      <c r="AD90" s="8" t="s">
        <v>755</v>
      </c>
      <c r="AE90" s="50"/>
      <c r="AF90" s="8" t="s">
        <v>754</v>
      </c>
      <c r="AG90" s="8" t="s">
        <v>755</v>
      </c>
      <c r="AH90" s="50"/>
      <c r="AI90" s="50"/>
      <c r="AJ90" s="50"/>
      <c r="AK90" s="50"/>
      <c r="AL90" s="50"/>
      <c r="AM90" s="50"/>
      <c r="AN90" s="50"/>
      <c r="AO90" s="50"/>
    </row>
    <row r="91" spans="1:41" ht="15.75" customHeight="1" x14ac:dyDescent="0.25">
      <c r="A91" s="9">
        <v>1</v>
      </c>
      <c r="B91" s="9">
        <v>2</v>
      </c>
      <c r="C91" s="9">
        <v>3</v>
      </c>
      <c r="D91" s="9">
        <v>4</v>
      </c>
      <c r="E91" s="9">
        <v>5</v>
      </c>
      <c r="F91" s="9">
        <v>6</v>
      </c>
      <c r="G91" s="9">
        <v>7</v>
      </c>
      <c r="H91" s="9">
        <v>8</v>
      </c>
      <c r="I91" s="9">
        <v>9</v>
      </c>
      <c r="J91" s="9">
        <v>10</v>
      </c>
      <c r="K91" s="9">
        <v>11</v>
      </c>
      <c r="L91" s="9">
        <v>12</v>
      </c>
      <c r="M91" s="9">
        <v>13</v>
      </c>
      <c r="N91" s="9">
        <v>14</v>
      </c>
      <c r="O91" s="9">
        <v>15</v>
      </c>
      <c r="P91" s="9">
        <v>16</v>
      </c>
      <c r="Q91" s="9">
        <v>17</v>
      </c>
      <c r="R91" s="9">
        <v>18</v>
      </c>
      <c r="S91" s="9">
        <v>19</v>
      </c>
      <c r="T91" s="9">
        <v>20</v>
      </c>
      <c r="U91" s="9">
        <v>21</v>
      </c>
      <c r="V91" s="9">
        <v>22</v>
      </c>
      <c r="W91" s="9">
        <v>23</v>
      </c>
      <c r="X91" s="9">
        <v>24</v>
      </c>
      <c r="Y91" s="9">
        <v>25</v>
      </c>
      <c r="Z91" s="9">
        <v>26</v>
      </c>
      <c r="AA91" s="9">
        <v>27</v>
      </c>
      <c r="AB91" s="9">
        <v>28</v>
      </c>
      <c r="AC91" s="9">
        <v>29</v>
      </c>
      <c r="AD91" s="9">
        <v>30</v>
      </c>
      <c r="AE91" s="9">
        <v>31</v>
      </c>
      <c r="AF91" s="9">
        <v>32</v>
      </c>
      <c r="AG91" s="9">
        <v>33</v>
      </c>
      <c r="AH91" s="9">
        <v>34</v>
      </c>
      <c r="AI91" s="9">
        <v>35</v>
      </c>
      <c r="AJ91" s="9">
        <v>36</v>
      </c>
      <c r="AK91" s="9">
        <v>37</v>
      </c>
      <c r="AL91" s="9">
        <v>38</v>
      </c>
      <c r="AM91" s="9">
        <v>39</v>
      </c>
      <c r="AN91" s="9">
        <v>40</v>
      </c>
      <c r="AO91" s="9">
        <v>41</v>
      </c>
    </row>
    <row r="92" spans="1:41" ht="66.75" customHeight="1" x14ac:dyDescent="0.25">
      <c r="A92" s="20">
        <v>1</v>
      </c>
      <c r="B92" s="21" t="s">
        <v>819</v>
      </c>
      <c r="C92" s="21" t="s">
        <v>101</v>
      </c>
      <c r="D92" s="21" t="s">
        <v>788</v>
      </c>
      <c r="E92" s="21" t="s">
        <v>827</v>
      </c>
      <c r="F92" s="22">
        <v>50</v>
      </c>
      <c r="G92" s="21" t="s">
        <v>771</v>
      </c>
      <c r="H92" s="21" t="s">
        <v>772</v>
      </c>
      <c r="I92" s="21" t="s">
        <v>773</v>
      </c>
      <c r="J92" s="21" t="s">
        <v>828</v>
      </c>
      <c r="K92" s="21" t="s">
        <v>68</v>
      </c>
      <c r="L92" s="21" t="s">
        <v>775</v>
      </c>
      <c r="M92" s="21" t="s">
        <v>70</v>
      </c>
      <c r="N92" s="21" t="s">
        <v>820</v>
      </c>
      <c r="O92" s="21" t="s">
        <v>497</v>
      </c>
      <c r="P92" s="21" t="s">
        <v>498</v>
      </c>
      <c r="Q92" s="21" t="s">
        <v>57</v>
      </c>
      <c r="R92" s="21" t="s">
        <v>58</v>
      </c>
      <c r="S92" s="23">
        <v>42878</v>
      </c>
      <c r="T92" s="24"/>
      <c r="U92" s="23">
        <v>43562</v>
      </c>
      <c r="V92" s="21" t="s">
        <v>764</v>
      </c>
      <c r="W92" s="23">
        <v>43556</v>
      </c>
      <c r="X92" s="23">
        <v>43646</v>
      </c>
      <c r="Y92" s="25">
        <v>57.536000000000001</v>
      </c>
      <c r="Z92" s="22">
        <v>0</v>
      </c>
      <c r="AA92" s="22" t="s">
        <v>766</v>
      </c>
      <c r="AB92" s="22"/>
      <c r="AC92" s="22"/>
      <c r="AD92" s="22"/>
      <c r="AE92" s="22"/>
      <c r="AF92" s="22"/>
      <c r="AG92" s="22"/>
      <c r="AH92" s="22">
        <v>17.881</v>
      </c>
      <c r="AI92" s="21"/>
      <c r="AJ92" s="25">
        <v>1</v>
      </c>
      <c r="AK92" s="26">
        <f>Y92*AJ92</f>
        <v>57.536000000000001</v>
      </c>
      <c r="AL92" s="26">
        <f>Y92+AH92</f>
        <v>75.417000000000002</v>
      </c>
      <c r="AM92" s="26">
        <f>MIN(AL92+AH92,'Реестр пред. отп. цен на ЖНВЛП'!N179)</f>
        <v>1.21</v>
      </c>
      <c r="AN92" s="25">
        <f>(Y92+AH92)*AJ92</f>
        <v>75.417000000000002</v>
      </c>
      <c r="AO92" s="26">
        <f>(MIN(AL92+AH92,'Реестр пред. отп. цен на ЖНВЛП'!N179))*AJ92</f>
        <v>1.21</v>
      </c>
    </row>
    <row r="93" spans="1:41" ht="28.5" customHeight="1" x14ac:dyDescent="0.25">
      <c r="A93" s="51" t="s">
        <v>822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</row>
    <row r="94" spans="1:41" ht="51.75" customHeight="1" x14ac:dyDescent="0.25">
      <c r="A94" s="27">
        <v>2</v>
      </c>
      <c r="B94" s="28" t="s">
        <v>819</v>
      </c>
      <c r="C94" s="28" t="s">
        <v>829</v>
      </c>
      <c r="D94" s="28" t="s">
        <v>788</v>
      </c>
      <c r="E94" s="28" t="s">
        <v>827</v>
      </c>
      <c r="F94" s="29">
        <v>5</v>
      </c>
      <c r="G94" s="28" t="s">
        <v>771</v>
      </c>
      <c r="H94" s="28" t="s">
        <v>772</v>
      </c>
      <c r="I94" s="28" t="s">
        <v>773</v>
      </c>
      <c r="J94" s="28" t="s">
        <v>804</v>
      </c>
      <c r="K94" s="28" t="s">
        <v>68</v>
      </c>
      <c r="L94" s="28" t="s">
        <v>775</v>
      </c>
      <c r="M94" s="28" t="s">
        <v>70</v>
      </c>
      <c r="N94" s="28" t="s">
        <v>820</v>
      </c>
      <c r="O94" s="28" t="s">
        <v>497</v>
      </c>
      <c r="P94" s="28" t="s">
        <v>498</v>
      </c>
      <c r="Q94" s="28" t="s">
        <v>57</v>
      </c>
      <c r="R94" s="28" t="s">
        <v>58</v>
      </c>
      <c r="S94" s="30">
        <v>42878</v>
      </c>
      <c r="T94" s="31"/>
      <c r="U94" s="30">
        <v>43562</v>
      </c>
      <c r="V94" s="28" t="s">
        <v>764</v>
      </c>
      <c r="W94" s="30">
        <v>43556</v>
      </c>
      <c r="X94" s="30">
        <v>43646</v>
      </c>
      <c r="Y94" s="29">
        <v>4.8630000000000004</v>
      </c>
      <c r="Z94" s="29">
        <v>0</v>
      </c>
      <c r="AA94" s="29" t="s">
        <v>830</v>
      </c>
      <c r="AB94" s="29">
        <v>3.4580000000000002</v>
      </c>
      <c r="AC94" s="29">
        <v>200</v>
      </c>
      <c r="AD94" s="29" t="s">
        <v>766</v>
      </c>
      <c r="AE94" s="29"/>
      <c r="AF94" s="29"/>
      <c r="AG94" s="29"/>
      <c r="AH94" s="29">
        <v>1.3759999999999999</v>
      </c>
      <c r="AI94" s="28"/>
      <c r="AJ94" s="28"/>
      <c r="AK94" s="28"/>
      <c r="AL94" s="28"/>
      <c r="AM94" s="28"/>
      <c r="AN94" s="28"/>
      <c r="AO94" s="28"/>
    </row>
    <row r="95" spans="1:41" ht="38.2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</row>
    <row r="96" spans="1:41" ht="20.25" customHeight="1" x14ac:dyDescent="0.25">
      <c r="A96" s="50" t="s">
        <v>22</v>
      </c>
      <c r="B96" s="50" t="s">
        <v>163</v>
      </c>
      <c r="C96" s="50" t="s">
        <v>723</v>
      </c>
      <c r="D96" s="50" t="s">
        <v>724</v>
      </c>
      <c r="E96" s="50" t="s">
        <v>725</v>
      </c>
      <c r="F96" s="50" t="s">
        <v>726</v>
      </c>
      <c r="G96" s="50"/>
      <c r="H96" s="50"/>
      <c r="I96" s="50"/>
      <c r="J96" s="50"/>
      <c r="K96" s="50" t="s">
        <v>727</v>
      </c>
      <c r="L96" s="50"/>
      <c r="M96" s="50"/>
      <c r="N96" s="50" t="s">
        <v>728</v>
      </c>
      <c r="O96" s="50" t="s">
        <v>173</v>
      </c>
      <c r="P96" s="50"/>
      <c r="Q96" s="50" t="s">
        <v>27</v>
      </c>
      <c r="R96" s="50" t="s">
        <v>28</v>
      </c>
      <c r="S96" s="50" t="s">
        <v>729</v>
      </c>
      <c r="T96" s="50"/>
      <c r="U96" s="50" t="s">
        <v>730</v>
      </c>
      <c r="V96" s="50" t="s">
        <v>731</v>
      </c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 t="s">
        <v>732</v>
      </c>
      <c r="AJ96" s="50" t="s">
        <v>733</v>
      </c>
      <c r="AK96" s="50" t="s">
        <v>150</v>
      </c>
      <c r="AL96" s="50" t="s">
        <v>734</v>
      </c>
      <c r="AM96" s="50" t="s">
        <v>735</v>
      </c>
      <c r="AN96" s="50" t="s">
        <v>736</v>
      </c>
      <c r="AO96" s="50" t="s">
        <v>737</v>
      </c>
    </row>
    <row r="97" spans="1:41" ht="18" customHeight="1" x14ac:dyDescent="0.25">
      <c r="A97" s="50"/>
      <c r="B97" s="50"/>
      <c r="C97" s="50"/>
      <c r="D97" s="50"/>
      <c r="E97" s="50"/>
      <c r="F97" s="50" t="s">
        <v>46</v>
      </c>
      <c r="G97" s="50" t="s">
        <v>738</v>
      </c>
      <c r="H97" s="50"/>
      <c r="I97" s="50"/>
      <c r="J97" s="50" t="s">
        <v>739</v>
      </c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 t="s">
        <v>740</v>
      </c>
      <c r="W97" s="50" t="s">
        <v>741</v>
      </c>
      <c r="X97" s="50"/>
      <c r="Y97" s="50" t="s">
        <v>742</v>
      </c>
      <c r="Z97" s="50" t="s">
        <v>743</v>
      </c>
      <c r="AA97" s="50"/>
      <c r="AB97" s="50" t="s">
        <v>744</v>
      </c>
      <c r="AC97" s="50" t="s">
        <v>745</v>
      </c>
      <c r="AD97" s="50"/>
      <c r="AE97" s="50" t="s">
        <v>746</v>
      </c>
      <c r="AF97" s="50" t="s">
        <v>747</v>
      </c>
      <c r="AG97" s="50"/>
      <c r="AH97" s="50" t="s">
        <v>748</v>
      </c>
      <c r="AI97" s="50"/>
      <c r="AJ97" s="50"/>
      <c r="AK97" s="50"/>
      <c r="AL97" s="50"/>
      <c r="AM97" s="50"/>
      <c r="AN97" s="50"/>
      <c r="AO97" s="50"/>
    </row>
    <row r="98" spans="1:41" ht="45" customHeight="1" x14ac:dyDescent="0.25">
      <c r="A98" s="50"/>
      <c r="B98" s="50"/>
      <c r="C98" s="50"/>
      <c r="D98" s="50"/>
      <c r="E98" s="50"/>
      <c r="F98" s="50"/>
      <c r="G98" s="8" t="s">
        <v>43</v>
      </c>
      <c r="H98" s="8" t="s">
        <v>749</v>
      </c>
      <c r="I98" s="8" t="s">
        <v>750</v>
      </c>
      <c r="J98" s="50"/>
      <c r="K98" s="8" t="s">
        <v>43</v>
      </c>
      <c r="L98" s="8" t="s">
        <v>749</v>
      </c>
      <c r="M98" s="8" t="s">
        <v>750</v>
      </c>
      <c r="N98" s="50"/>
      <c r="O98" s="8" t="s">
        <v>751</v>
      </c>
      <c r="P98" s="8" t="s">
        <v>43</v>
      </c>
      <c r="Q98" s="50"/>
      <c r="R98" s="50"/>
      <c r="S98" s="8" t="s">
        <v>752</v>
      </c>
      <c r="T98" s="8" t="s">
        <v>753</v>
      </c>
      <c r="U98" s="50"/>
      <c r="V98" s="50"/>
      <c r="W98" s="8" t="s">
        <v>752</v>
      </c>
      <c r="X98" s="8" t="s">
        <v>753</v>
      </c>
      <c r="Y98" s="50"/>
      <c r="Z98" s="8" t="s">
        <v>754</v>
      </c>
      <c r="AA98" s="8" t="s">
        <v>755</v>
      </c>
      <c r="AB98" s="50"/>
      <c r="AC98" s="8" t="s">
        <v>754</v>
      </c>
      <c r="AD98" s="8" t="s">
        <v>755</v>
      </c>
      <c r="AE98" s="50"/>
      <c r="AF98" s="8" t="s">
        <v>754</v>
      </c>
      <c r="AG98" s="8" t="s">
        <v>755</v>
      </c>
      <c r="AH98" s="50"/>
      <c r="AI98" s="50"/>
      <c r="AJ98" s="50"/>
      <c r="AK98" s="50"/>
      <c r="AL98" s="50"/>
      <c r="AM98" s="50"/>
      <c r="AN98" s="50"/>
      <c r="AO98" s="50"/>
    </row>
    <row r="99" spans="1:41" ht="15.75" customHeight="1" x14ac:dyDescent="0.25">
      <c r="A99" s="9">
        <v>1</v>
      </c>
      <c r="B99" s="9">
        <v>2</v>
      </c>
      <c r="C99" s="9">
        <v>3</v>
      </c>
      <c r="D99" s="9">
        <v>4</v>
      </c>
      <c r="E99" s="9">
        <v>5</v>
      </c>
      <c r="F99" s="9">
        <v>6</v>
      </c>
      <c r="G99" s="9">
        <v>7</v>
      </c>
      <c r="H99" s="9">
        <v>8</v>
      </c>
      <c r="I99" s="9">
        <v>9</v>
      </c>
      <c r="J99" s="9">
        <v>10</v>
      </c>
      <c r="K99" s="9">
        <v>11</v>
      </c>
      <c r="L99" s="9">
        <v>12</v>
      </c>
      <c r="M99" s="9">
        <v>13</v>
      </c>
      <c r="N99" s="9">
        <v>14</v>
      </c>
      <c r="O99" s="9">
        <v>15</v>
      </c>
      <c r="P99" s="9">
        <v>16</v>
      </c>
      <c r="Q99" s="9">
        <v>17</v>
      </c>
      <c r="R99" s="9">
        <v>18</v>
      </c>
      <c r="S99" s="9">
        <v>19</v>
      </c>
      <c r="T99" s="9">
        <v>20</v>
      </c>
      <c r="U99" s="9">
        <v>21</v>
      </c>
      <c r="V99" s="9">
        <v>22</v>
      </c>
      <c r="W99" s="9">
        <v>23</v>
      </c>
      <c r="X99" s="9">
        <v>24</v>
      </c>
      <c r="Y99" s="9">
        <v>25</v>
      </c>
      <c r="Z99" s="9">
        <v>26</v>
      </c>
      <c r="AA99" s="9">
        <v>27</v>
      </c>
      <c r="AB99" s="9">
        <v>28</v>
      </c>
      <c r="AC99" s="9">
        <v>29</v>
      </c>
      <c r="AD99" s="9">
        <v>30</v>
      </c>
      <c r="AE99" s="9">
        <v>31</v>
      </c>
      <c r="AF99" s="9">
        <v>32</v>
      </c>
      <c r="AG99" s="9">
        <v>33</v>
      </c>
      <c r="AH99" s="9">
        <v>34</v>
      </c>
      <c r="AI99" s="9">
        <v>35</v>
      </c>
      <c r="AJ99" s="9">
        <v>36</v>
      </c>
      <c r="AK99" s="9">
        <v>37</v>
      </c>
      <c r="AL99" s="9">
        <v>38</v>
      </c>
      <c r="AM99" s="9">
        <v>39</v>
      </c>
      <c r="AN99" s="9">
        <v>40</v>
      </c>
      <c r="AO99" s="9">
        <v>41</v>
      </c>
    </row>
    <row r="100" spans="1:41" ht="66.75" customHeight="1" x14ac:dyDescent="0.25">
      <c r="A100" s="20">
        <v>1</v>
      </c>
      <c r="B100" s="21" t="s">
        <v>831</v>
      </c>
      <c r="C100" s="21" t="s">
        <v>106</v>
      </c>
      <c r="D100" s="21" t="s">
        <v>802</v>
      </c>
      <c r="E100" s="21" t="s">
        <v>832</v>
      </c>
      <c r="F100" s="22">
        <v>1</v>
      </c>
      <c r="G100" s="21" t="s">
        <v>833</v>
      </c>
      <c r="H100" s="21" t="s">
        <v>772</v>
      </c>
      <c r="I100" s="21" t="s">
        <v>773</v>
      </c>
      <c r="J100" s="21" t="s">
        <v>833</v>
      </c>
      <c r="K100" s="21" t="s">
        <v>68</v>
      </c>
      <c r="L100" s="21" t="s">
        <v>775</v>
      </c>
      <c r="M100" s="21" t="s">
        <v>70</v>
      </c>
      <c r="N100" s="21" t="s">
        <v>834</v>
      </c>
      <c r="O100" s="21" t="s">
        <v>567</v>
      </c>
      <c r="P100" s="21" t="s">
        <v>560</v>
      </c>
      <c r="Q100" s="21" t="s">
        <v>57</v>
      </c>
      <c r="R100" s="21" t="s">
        <v>58</v>
      </c>
      <c r="S100" s="23">
        <v>42878</v>
      </c>
      <c r="T100" s="24"/>
      <c r="U100" s="23">
        <v>43562</v>
      </c>
      <c r="V100" s="21" t="s">
        <v>764</v>
      </c>
      <c r="W100" s="23">
        <v>43556</v>
      </c>
      <c r="X100" s="23">
        <v>43646</v>
      </c>
      <c r="Y100" s="25">
        <v>0.12</v>
      </c>
      <c r="Z100" s="22">
        <v>0</v>
      </c>
      <c r="AA100" s="22" t="s">
        <v>766</v>
      </c>
      <c r="AB100" s="22"/>
      <c r="AC100" s="22"/>
      <c r="AD100" s="22"/>
      <c r="AE100" s="22"/>
      <c r="AF100" s="22"/>
      <c r="AG100" s="22"/>
      <c r="AH100" s="22">
        <v>8.9999999999999993E-3</v>
      </c>
      <c r="AI100" s="21"/>
      <c r="AJ100" s="25">
        <v>1</v>
      </c>
      <c r="AK100" s="26">
        <f>Y100*AJ100</f>
        <v>0.12</v>
      </c>
      <c r="AL100" s="26">
        <f>Y100+AH100</f>
        <v>0.129</v>
      </c>
      <c r="AM100" s="26">
        <f>MIN(AL100+AH100,'Реестр пред. отп. цен на ЖНВЛП'!N188)</f>
        <v>0.13800000000000001</v>
      </c>
      <c r="AN100" s="25">
        <f>(Y100+AH100)*AJ100</f>
        <v>0.129</v>
      </c>
      <c r="AO100" s="26">
        <f>(MIN(AL100+AH100,'Реестр пред. отп. цен на ЖНВЛП'!N188))*AJ100</f>
        <v>0.13800000000000001</v>
      </c>
    </row>
    <row r="101" spans="1:41" ht="28.5" customHeight="1" x14ac:dyDescent="0.25">
      <c r="A101" s="51" t="s">
        <v>835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</row>
    <row r="102" spans="1:41" ht="18" customHeight="1" x14ac:dyDescent="0.25">
      <c r="A102" s="27"/>
      <c r="B102" s="28"/>
      <c r="C102" s="28"/>
      <c r="D102" s="28"/>
      <c r="E102" s="28"/>
      <c r="F102" s="29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31"/>
      <c r="T102" s="31"/>
      <c r="U102" s="31"/>
      <c r="V102" s="28"/>
      <c r="W102" s="31"/>
      <c r="X102" s="31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8"/>
      <c r="AJ102" s="28"/>
      <c r="AK102" s="28"/>
      <c r="AL102" s="28"/>
      <c r="AM102" s="28"/>
      <c r="AN102" s="28"/>
      <c r="AO102" s="28"/>
    </row>
    <row r="103" spans="1:41" ht="37.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</row>
    <row r="104" spans="1:41" ht="20.25" customHeight="1" x14ac:dyDescent="0.25">
      <c r="A104" s="50" t="s">
        <v>22</v>
      </c>
      <c r="B104" s="50" t="s">
        <v>163</v>
      </c>
      <c r="C104" s="50" t="s">
        <v>723</v>
      </c>
      <c r="D104" s="50" t="s">
        <v>724</v>
      </c>
      <c r="E104" s="50" t="s">
        <v>725</v>
      </c>
      <c r="F104" s="50" t="s">
        <v>726</v>
      </c>
      <c r="G104" s="50"/>
      <c r="H104" s="50"/>
      <c r="I104" s="50"/>
      <c r="J104" s="50"/>
      <c r="K104" s="50" t="s">
        <v>727</v>
      </c>
      <c r="L104" s="50"/>
      <c r="M104" s="50"/>
      <c r="N104" s="50" t="s">
        <v>728</v>
      </c>
      <c r="O104" s="50" t="s">
        <v>173</v>
      </c>
      <c r="P104" s="50"/>
      <c r="Q104" s="50" t="s">
        <v>27</v>
      </c>
      <c r="R104" s="50" t="s">
        <v>28</v>
      </c>
      <c r="S104" s="50" t="s">
        <v>729</v>
      </c>
      <c r="T104" s="50"/>
      <c r="U104" s="50" t="s">
        <v>730</v>
      </c>
      <c r="V104" s="50" t="s">
        <v>731</v>
      </c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 t="s">
        <v>732</v>
      </c>
      <c r="AJ104" s="50" t="s">
        <v>733</v>
      </c>
      <c r="AK104" s="50" t="s">
        <v>150</v>
      </c>
      <c r="AL104" s="50" t="s">
        <v>734</v>
      </c>
      <c r="AM104" s="50" t="s">
        <v>735</v>
      </c>
      <c r="AN104" s="50" t="s">
        <v>736</v>
      </c>
      <c r="AO104" s="50" t="s">
        <v>737</v>
      </c>
    </row>
    <row r="105" spans="1:41" ht="18" customHeight="1" x14ac:dyDescent="0.25">
      <c r="A105" s="50"/>
      <c r="B105" s="50"/>
      <c r="C105" s="50"/>
      <c r="D105" s="50"/>
      <c r="E105" s="50"/>
      <c r="F105" s="50" t="s">
        <v>46</v>
      </c>
      <c r="G105" s="50" t="s">
        <v>738</v>
      </c>
      <c r="H105" s="50"/>
      <c r="I105" s="50"/>
      <c r="J105" s="50" t="s">
        <v>739</v>
      </c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 t="s">
        <v>740</v>
      </c>
      <c r="W105" s="50" t="s">
        <v>741</v>
      </c>
      <c r="X105" s="50"/>
      <c r="Y105" s="50" t="s">
        <v>742</v>
      </c>
      <c r="Z105" s="50" t="s">
        <v>743</v>
      </c>
      <c r="AA105" s="50"/>
      <c r="AB105" s="50" t="s">
        <v>744</v>
      </c>
      <c r="AC105" s="50" t="s">
        <v>745</v>
      </c>
      <c r="AD105" s="50"/>
      <c r="AE105" s="50" t="s">
        <v>746</v>
      </c>
      <c r="AF105" s="50" t="s">
        <v>747</v>
      </c>
      <c r="AG105" s="50"/>
      <c r="AH105" s="50" t="s">
        <v>748</v>
      </c>
      <c r="AI105" s="50"/>
      <c r="AJ105" s="50"/>
      <c r="AK105" s="50"/>
      <c r="AL105" s="50"/>
      <c r="AM105" s="50"/>
      <c r="AN105" s="50"/>
      <c r="AO105" s="50"/>
    </row>
    <row r="106" spans="1:41" ht="45" customHeight="1" x14ac:dyDescent="0.25">
      <c r="A106" s="50"/>
      <c r="B106" s="50"/>
      <c r="C106" s="50"/>
      <c r="D106" s="50"/>
      <c r="E106" s="50"/>
      <c r="F106" s="50"/>
      <c r="G106" s="8" t="s">
        <v>43</v>
      </c>
      <c r="H106" s="8" t="s">
        <v>749</v>
      </c>
      <c r="I106" s="8" t="s">
        <v>750</v>
      </c>
      <c r="J106" s="50"/>
      <c r="K106" s="8" t="s">
        <v>43</v>
      </c>
      <c r="L106" s="8" t="s">
        <v>749</v>
      </c>
      <c r="M106" s="8" t="s">
        <v>750</v>
      </c>
      <c r="N106" s="50"/>
      <c r="O106" s="8" t="s">
        <v>751</v>
      </c>
      <c r="P106" s="8" t="s">
        <v>43</v>
      </c>
      <c r="Q106" s="50"/>
      <c r="R106" s="50"/>
      <c r="S106" s="8" t="s">
        <v>752</v>
      </c>
      <c r="T106" s="8" t="s">
        <v>753</v>
      </c>
      <c r="U106" s="50"/>
      <c r="V106" s="50"/>
      <c r="W106" s="8" t="s">
        <v>752</v>
      </c>
      <c r="X106" s="8" t="s">
        <v>753</v>
      </c>
      <c r="Y106" s="50"/>
      <c r="Z106" s="8" t="s">
        <v>754</v>
      </c>
      <c r="AA106" s="8" t="s">
        <v>755</v>
      </c>
      <c r="AB106" s="50"/>
      <c r="AC106" s="8" t="s">
        <v>754</v>
      </c>
      <c r="AD106" s="8" t="s">
        <v>755</v>
      </c>
      <c r="AE106" s="50"/>
      <c r="AF106" s="8" t="s">
        <v>754</v>
      </c>
      <c r="AG106" s="8" t="s">
        <v>755</v>
      </c>
      <c r="AH106" s="50"/>
      <c r="AI106" s="50"/>
      <c r="AJ106" s="50"/>
      <c r="AK106" s="50"/>
      <c r="AL106" s="50"/>
      <c r="AM106" s="50"/>
      <c r="AN106" s="50"/>
      <c r="AO106" s="50"/>
    </row>
    <row r="107" spans="1:41" ht="16.5" customHeight="1" x14ac:dyDescent="0.25">
      <c r="A107" s="9">
        <v>1</v>
      </c>
      <c r="B107" s="9">
        <v>2</v>
      </c>
      <c r="C107" s="9">
        <v>3</v>
      </c>
      <c r="D107" s="9">
        <v>4</v>
      </c>
      <c r="E107" s="9">
        <v>5</v>
      </c>
      <c r="F107" s="9">
        <v>6</v>
      </c>
      <c r="G107" s="9">
        <v>7</v>
      </c>
      <c r="H107" s="9">
        <v>8</v>
      </c>
      <c r="I107" s="9">
        <v>9</v>
      </c>
      <c r="J107" s="9">
        <v>10</v>
      </c>
      <c r="K107" s="9">
        <v>11</v>
      </c>
      <c r="L107" s="9">
        <v>12</v>
      </c>
      <c r="M107" s="9">
        <v>13</v>
      </c>
      <c r="N107" s="9">
        <v>14</v>
      </c>
      <c r="O107" s="9">
        <v>15</v>
      </c>
      <c r="P107" s="9">
        <v>16</v>
      </c>
      <c r="Q107" s="9">
        <v>17</v>
      </c>
      <c r="R107" s="9">
        <v>18</v>
      </c>
      <c r="S107" s="9">
        <v>19</v>
      </c>
      <c r="T107" s="9">
        <v>20</v>
      </c>
      <c r="U107" s="9">
        <v>21</v>
      </c>
      <c r="V107" s="9">
        <v>22</v>
      </c>
      <c r="W107" s="9">
        <v>23</v>
      </c>
      <c r="X107" s="9">
        <v>24</v>
      </c>
      <c r="Y107" s="9">
        <v>25</v>
      </c>
      <c r="Z107" s="9">
        <v>26</v>
      </c>
      <c r="AA107" s="9">
        <v>27</v>
      </c>
      <c r="AB107" s="9">
        <v>28</v>
      </c>
      <c r="AC107" s="9">
        <v>29</v>
      </c>
      <c r="AD107" s="9">
        <v>30</v>
      </c>
      <c r="AE107" s="9">
        <v>31</v>
      </c>
      <c r="AF107" s="9">
        <v>32</v>
      </c>
      <c r="AG107" s="9">
        <v>33</v>
      </c>
      <c r="AH107" s="9">
        <v>34</v>
      </c>
      <c r="AI107" s="9">
        <v>35</v>
      </c>
      <c r="AJ107" s="9">
        <v>36</v>
      </c>
      <c r="AK107" s="9">
        <v>37</v>
      </c>
      <c r="AL107" s="9">
        <v>38</v>
      </c>
      <c r="AM107" s="9">
        <v>39</v>
      </c>
      <c r="AN107" s="9">
        <v>40</v>
      </c>
      <c r="AO107" s="9">
        <v>41</v>
      </c>
    </row>
    <row r="108" spans="1:41" ht="66" customHeight="1" x14ac:dyDescent="0.25">
      <c r="A108" s="20">
        <v>1</v>
      </c>
      <c r="B108" s="21" t="s">
        <v>836</v>
      </c>
      <c r="C108" s="21" t="s">
        <v>111</v>
      </c>
      <c r="D108" s="21" t="s">
        <v>757</v>
      </c>
      <c r="E108" s="21" t="s">
        <v>837</v>
      </c>
      <c r="F108" s="22">
        <v>100</v>
      </c>
      <c r="G108" s="21" t="s">
        <v>759</v>
      </c>
      <c r="H108" s="21" t="s">
        <v>760</v>
      </c>
      <c r="I108" s="21" t="s">
        <v>759</v>
      </c>
      <c r="J108" s="21" t="s">
        <v>838</v>
      </c>
      <c r="K108" s="21" t="s">
        <v>61</v>
      </c>
      <c r="L108" s="21" t="s">
        <v>762</v>
      </c>
      <c r="M108" s="21" t="s">
        <v>63</v>
      </c>
      <c r="N108" s="21" t="s">
        <v>839</v>
      </c>
      <c r="O108" s="21" t="s">
        <v>840</v>
      </c>
      <c r="P108" s="21" t="s">
        <v>841</v>
      </c>
      <c r="Q108" s="21" t="s">
        <v>57</v>
      </c>
      <c r="R108" s="21" t="s">
        <v>58</v>
      </c>
      <c r="S108" s="23">
        <v>42878</v>
      </c>
      <c r="T108" s="24"/>
      <c r="U108" s="23">
        <v>43562</v>
      </c>
      <c r="V108" s="21" t="s">
        <v>764</v>
      </c>
      <c r="W108" s="23">
        <v>43556</v>
      </c>
      <c r="X108" s="23">
        <v>43646</v>
      </c>
      <c r="Y108" s="22">
        <v>0.56100000000000005</v>
      </c>
      <c r="Z108" s="22">
        <v>0</v>
      </c>
      <c r="AA108" s="22" t="s">
        <v>792</v>
      </c>
      <c r="AB108" s="25">
        <v>0.52700000000000002</v>
      </c>
      <c r="AC108" s="22">
        <v>2500</v>
      </c>
      <c r="AD108" s="22" t="s">
        <v>842</v>
      </c>
      <c r="AE108" s="22">
        <v>0.434</v>
      </c>
      <c r="AF108" s="22">
        <v>13750</v>
      </c>
      <c r="AG108" s="22" t="s">
        <v>766</v>
      </c>
      <c r="AH108" s="22">
        <v>0.17</v>
      </c>
      <c r="AI108" s="21"/>
      <c r="AJ108" s="25">
        <v>1</v>
      </c>
      <c r="AK108" s="26">
        <f>AB108*AJ108</f>
        <v>0.52700000000000002</v>
      </c>
      <c r="AL108" s="26">
        <f>AB108+AH108</f>
        <v>0.69700000000000006</v>
      </c>
      <c r="AM108" s="26">
        <f>MIN(AL108+AH108,'Реестр пред. отп. цен на ЖНВЛП'!N197)</f>
        <v>0.8670000000000001</v>
      </c>
      <c r="AN108" s="25">
        <f>(AB108+AH108)*AJ108</f>
        <v>0.69700000000000006</v>
      </c>
      <c r="AO108" s="26">
        <f>(MIN(AL108+AH108,'Реестр пред. отп. цен на ЖНВЛП'!N197))*AJ108</f>
        <v>0.8670000000000001</v>
      </c>
    </row>
    <row r="109" spans="1:41" ht="28.5" customHeight="1" x14ac:dyDescent="0.25">
      <c r="A109" s="51" t="s">
        <v>843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</row>
    <row r="110" spans="1:41" ht="52.5" customHeight="1" x14ac:dyDescent="0.25">
      <c r="A110" s="27">
        <v>2</v>
      </c>
      <c r="B110" s="28" t="s">
        <v>836</v>
      </c>
      <c r="C110" s="28" t="s">
        <v>844</v>
      </c>
      <c r="D110" s="28" t="s">
        <v>757</v>
      </c>
      <c r="E110" s="28" t="s">
        <v>837</v>
      </c>
      <c r="F110" s="29">
        <v>250</v>
      </c>
      <c r="G110" s="28" t="s">
        <v>759</v>
      </c>
      <c r="H110" s="28" t="s">
        <v>760</v>
      </c>
      <c r="I110" s="28" t="s">
        <v>759</v>
      </c>
      <c r="J110" s="28" t="s">
        <v>845</v>
      </c>
      <c r="K110" s="28" t="s">
        <v>61</v>
      </c>
      <c r="L110" s="28" t="s">
        <v>762</v>
      </c>
      <c r="M110" s="28" t="s">
        <v>63</v>
      </c>
      <c r="N110" s="28" t="s">
        <v>839</v>
      </c>
      <c r="O110" s="28" t="s">
        <v>846</v>
      </c>
      <c r="P110" s="28" t="s">
        <v>847</v>
      </c>
      <c r="Q110" s="28" t="s">
        <v>57</v>
      </c>
      <c r="R110" s="28" t="s">
        <v>58</v>
      </c>
      <c r="S110" s="30">
        <v>42878</v>
      </c>
      <c r="T110" s="31"/>
      <c r="U110" s="30">
        <v>43562</v>
      </c>
      <c r="V110" s="28" t="s">
        <v>764</v>
      </c>
      <c r="W110" s="30">
        <v>43556</v>
      </c>
      <c r="X110" s="30">
        <v>43646</v>
      </c>
      <c r="Y110" s="29">
        <v>0.371</v>
      </c>
      <c r="Z110" s="29">
        <v>0</v>
      </c>
      <c r="AA110" s="29" t="s">
        <v>766</v>
      </c>
      <c r="AB110" s="29"/>
      <c r="AC110" s="29"/>
      <c r="AD110" s="29"/>
      <c r="AE110" s="29"/>
      <c r="AF110" s="29"/>
      <c r="AG110" s="29"/>
      <c r="AH110" s="29">
        <v>0.151</v>
      </c>
      <c r="AI110" s="28"/>
      <c r="AJ110" s="28"/>
      <c r="AK110" s="28"/>
      <c r="AL110" s="28"/>
      <c r="AM110" s="28"/>
      <c r="AN110" s="28"/>
      <c r="AO110" s="28"/>
    </row>
    <row r="111" spans="1:41" ht="37.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</row>
    <row r="112" spans="1:41" ht="20.25" customHeight="1" x14ac:dyDescent="0.25">
      <c r="A112" s="50" t="s">
        <v>22</v>
      </c>
      <c r="B112" s="50" t="s">
        <v>163</v>
      </c>
      <c r="C112" s="50" t="s">
        <v>723</v>
      </c>
      <c r="D112" s="50" t="s">
        <v>724</v>
      </c>
      <c r="E112" s="50" t="s">
        <v>725</v>
      </c>
      <c r="F112" s="50" t="s">
        <v>726</v>
      </c>
      <c r="G112" s="50"/>
      <c r="H112" s="50"/>
      <c r="I112" s="50"/>
      <c r="J112" s="50"/>
      <c r="K112" s="50" t="s">
        <v>727</v>
      </c>
      <c r="L112" s="50"/>
      <c r="M112" s="50"/>
      <c r="N112" s="50" t="s">
        <v>728</v>
      </c>
      <c r="O112" s="50" t="s">
        <v>173</v>
      </c>
      <c r="P112" s="50"/>
      <c r="Q112" s="50" t="s">
        <v>27</v>
      </c>
      <c r="R112" s="50" t="s">
        <v>28</v>
      </c>
      <c r="S112" s="50" t="s">
        <v>729</v>
      </c>
      <c r="T112" s="50"/>
      <c r="U112" s="50" t="s">
        <v>730</v>
      </c>
      <c r="V112" s="50" t="s">
        <v>731</v>
      </c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 t="s">
        <v>732</v>
      </c>
      <c r="AJ112" s="50" t="s">
        <v>733</v>
      </c>
      <c r="AK112" s="50" t="s">
        <v>150</v>
      </c>
      <c r="AL112" s="50" t="s">
        <v>734</v>
      </c>
      <c r="AM112" s="50" t="s">
        <v>735</v>
      </c>
      <c r="AN112" s="50" t="s">
        <v>736</v>
      </c>
      <c r="AO112" s="50" t="s">
        <v>737</v>
      </c>
    </row>
    <row r="113" spans="1:41" ht="18" customHeight="1" x14ac:dyDescent="0.25">
      <c r="A113" s="50"/>
      <c r="B113" s="50"/>
      <c r="C113" s="50"/>
      <c r="D113" s="50"/>
      <c r="E113" s="50"/>
      <c r="F113" s="50" t="s">
        <v>46</v>
      </c>
      <c r="G113" s="50" t="s">
        <v>738</v>
      </c>
      <c r="H113" s="50"/>
      <c r="I113" s="50"/>
      <c r="J113" s="50" t="s">
        <v>739</v>
      </c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 t="s">
        <v>740</v>
      </c>
      <c r="W113" s="50" t="s">
        <v>741</v>
      </c>
      <c r="X113" s="50"/>
      <c r="Y113" s="50" t="s">
        <v>742</v>
      </c>
      <c r="Z113" s="50" t="s">
        <v>743</v>
      </c>
      <c r="AA113" s="50"/>
      <c r="AB113" s="50" t="s">
        <v>744</v>
      </c>
      <c r="AC113" s="50" t="s">
        <v>745</v>
      </c>
      <c r="AD113" s="50"/>
      <c r="AE113" s="50" t="s">
        <v>746</v>
      </c>
      <c r="AF113" s="50" t="s">
        <v>747</v>
      </c>
      <c r="AG113" s="50"/>
      <c r="AH113" s="50" t="s">
        <v>748</v>
      </c>
      <c r="AI113" s="50"/>
      <c r="AJ113" s="50"/>
      <c r="AK113" s="50"/>
      <c r="AL113" s="50"/>
      <c r="AM113" s="50"/>
      <c r="AN113" s="50"/>
      <c r="AO113" s="50"/>
    </row>
    <row r="114" spans="1:41" ht="45" customHeight="1" x14ac:dyDescent="0.25">
      <c r="A114" s="50"/>
      <c r="B114" s="50"/>
      <c r="C114" s="50"/>
      <c r="D114" s="50"/>
      <c r="E114" s="50"/>
      <c r="F114" s="50"/>
      <c r="G114" s="8" t="s">
        <v>43</v>
      </c>
      <c r="H114" s="8" t="s">
        <v>749</v>
      </c>
      <c r="I114" s="8" t="s">
        <v>750</v>
      </c>
      <c r="J114" s="50"/>
      <c r="K114" s="8" t="s">
        <v>43</v>
      </c>
      <c r="L114" s="8" t="s">
        <v>749</v>
      </c>
      <c r="M114" s="8" t="s">
        <v>750</v>
      </c>
      <c r="N114" s="50"/>
      <c r="O114" s="8" t="s">
        <v>751</v>
      </c>
      <c r="P114" s="8" t="s">
        <v>43</v>
      </c>
      <c r="Q114" s="50"/>
      <c r="R114" s="50"/>
      <c r="S114" s="8" t="s">
        <v>752</v>
      </c>
      <c r="T114" s="8" t="s">
        <v>753</v>
      </c>
      <c r="U114" s="50"/>
      <c r="V114" s="50"/>
      <c r="W114" s="8" t="s">
        <v>752</v>
      </c>
      <c r="X114" s="8" t="s">
        <v>753</v>
      </c>
      <c r="Y114" s="50"/>
      <c r="Z114" s="8" t="s">
        <v>754</v>
      </c>
      <c r="AA114" s="8" t="s">
        <v>755</v>
      </c>
      <c r="AB114" s="50"/>
      <c r="AC114" s="8" t="s">
        <v>754</v>
      </c>
      <c r="AD114" s="8" t="s">
        <v>755</v>
      </c>
      <c r="AE114" s="50"/>
      <c r="AF114" s="8" t="s">
        <v>754</v>
      </c>
      <c r="AG114" s="8" t="s">
        <v>755</v>
      </c>
      <c r="AH114" s="50"/>
      <c r="AI114" s="50"/>
      <c r="AJ114" s="50"/>
      <c r="AK114" s="50"/>
      <c r="AL114" s="50"/>
      <c r="AM114" s="50"/>
      <c r="AN114" s="50"/>
      <c r="AO114" s="50"/>
    </row>
    <row r="115" spans="1:41" ht="16.5" customHeight="1" x14ac:dyDescent="0.25">
      <c r="A115" s="9">
        <v>1</v>
      </c>
      <c r="B115" s="9">
        <v>2</v>
      </c>
      <c r="C115" s="9">
        <v>3</v>
      </c>
      <c r="D115" s="9">
        <v>4</v>
      </c>
      <c r="E115" s="9">
        <v>5</v>
      </c>
      <c r="F115" s="9">
        <v>6</v>
      </c>
      <c r="G115" s="9">
        <v>7</v>
      </c>
      <c r="H115" s="9">
        <v>8</v>
      </c>
      <c r="I115" s="9">
        <v>9</v>
      </c>
      <c r="J115" s="9">
        <v>10</v>
      </c>
      <c r="K115" s="9">
        <v>11</v>
      </c>
      <c r="L115" s="9">
        <v>12</v>
      </c>
      <c r="M115" s="9">
        <v>13</v>
      </c>
      <c r="N115" s="9">
        <v>14</v>
      </c>
      <c r="O115" s="9">
        <v>15</v>
      </c>
      <c r="P115" s="9">
        <v>16</v>
      </c>
      <c r="Q115" s="9">
        <v>17</v>
      </c>
      <c r="R115" s="9">
        <v>18</v>
      </c>
      <c r="S115" s="9">
        <v>19</v>
      </c>
      <c r="T115" s="9">
        <v>20</v>
      </c>
      <c r="U115" s="9">
        <v>21</v>
      </c>
      <c r="V115" s="9">
        <v>22</v>
      </c>
      <c r="W115" s="9">
        <v>23</v>
      </c>
      <c r="X115" s="9">
        <v>24</v>
      </c>
      <c r="Y115" s="9">
        <v>25</v>
      </c>
      <c r="Z115" s="9">
        <v>26</v>
      </c>
      <c r="AA115" s="9">
        <v>27</v>
      </c>
      <c r="AB115" s="9">
        <v>28</v>
      </c>
      <c r="AC115" s="9">
        <v>29</v>
      </c>
      <c r="AD115" s="9">
        <v>30</v>
      </c>
      <c r="AE115" s="9">
        <v>31</v>
      </c>
      <c r="AF115" s="9">
        <v>32</v>
      </c>
      <c r="AG115" s="9">
        <v>33</v>
      </c>
      <c r="AH115" s="9">
        <v>34</v>
      </c>
      <c r="AI115" s="9">
        <v>35</v>
      </c>
      <c r="AJ115" s="9">
        <v>36</v>
      </c>
      <c r="AK115" s="9">
        <v>37</v>
      </c>
      <c r="AL115" s="9">
        <v>38</v>
      </c>
      <c r="AM115" s="9">
        <v>39</v>
      </c>
      <c r="AN115" s="9">
        <v>40</v>
      </c>
      <c r="AO115" s="9">
        <v>41</v>
      </c>
    </row>
    <row r="116" spans="1:41" ht="66" customHeight="1" x14ac:dyDescent="0.25">
      <c r="A116" s="20">
        <v>1</v>
      </c>
      <c r="B116" s="21" t="s">
        <v>848</v>
      </c>
      <c r="C116" s="21" t="s">
        <v>116</v>
      </c>
      <c r="D116" s="21" t="s">
        <v>802</v>
      </c>
      <c r="E116" s="21" t="s">
        <v>803</v>
      </c>
      <c r="F116" s="22">
        <v>2.5</v>
      </c>
      <c r="G116" s="21" t="s">
        <v>771</v>
      </c>
      <c r="H116" s="21" t="s">
        <v>772</v>
      </c>
      <c r="I116" s="21" t="s">
        <v>773</v>
      </c>
      <c r="J116" s="21" t="s">
        <v>849</v>
      </c>
      <c r="K116" s="21" t="s">
        <v>68</v>
      </c>
      <c r="L116" s="21" t="s">
        <v>775</v>
      </c>
      <c r="M116" s="21" t="s">
        <v>70</v>
      </c>
      <c r="N116" s="21" t="s">
        <v>820</v>
      </c>
      <c r="O116" s="21" t="s">
        <v>611</v>
      </c>
      <c r="P116" s="21" t="s">
        <v>605</v>
      </c>
      <c r="Q116" s="21" t="s">
        <v>57</v>
      </c>
      <c r="R116" s="21" t="s">
        <v>58</v>
      </c>
      <c r="S116" s="23">
        <v>42878</v>
      </c>
      <c r="T116" s="24"/>
      <c r="U116" s="23">
        <v>43562</v>
      </c>
      <c r="V116" s="21" t="s">
        <v>764</v>
      </c>
      <c r="W116" s="23">
        <v>43556</v>
      </c>
      <c r="X116" s="23">
        <v>43646</v>
      </c>
      <c r="Y116" s="22">
        <v>5.5590000000000002</v>
      </c>
      <c r="Z116" s="22">
        <v>0</v>
      </c>
      <c r="AA116" s="22" t="s">
        <v>850</v>
      </c>
      <c r="AB116" s="22">
        <v>5.16</v>
      </c>
      <c r="AC116" s="22">
        <v>400</v>
      </c>
      <c r="AD116" s="22" t="s">
        <v>851</v>
      </c>
      <c r="AE116" s="25">
        <v>1.5229999999999999</v>
      </c>
      <c r="AF116" s="22">
        <v>1250</v>
      </c>
      <c r="AG116" s="22" t="s">
        <v>766</v>
      </c>
      <c r="AH116" s="22">
        <v>1.637</v>
      </c>
      <c r="AI116" s="21"/>
      <c r="AJ116" s="25">
        <v>1</v>
      </c>
      <c r="AK116" s="26">
        <f>AE116*AJ116</f>
        <v>1.5229999999999999</v>
      </c>
      <c r="AL116" s="26">
        <f>AE116+AH116</f>
        <v>3.16</v>
      </c>
      <c r="AM116" s="26">
        <f>MIN(AL116+AH116,'Реестр пред. отп. цен на ЖНВЛП'!N213)</f>
        <v>0.7</v>
      </c>
      <c r="AN116" s="25">
        <f>(AE116+AH116)*AJ116</f>
        <v>3.16</v>
      </c>
      <c r="AO116" s="26">
        <f>(MIN(AL116+AH116,'Реестр пред. отп. цен на ЖНВЛП'!N213))*AJ116</f>
        <v>0.7</v>
      </c>
    </row>
    <row r="117" spans="1:41" ht="28.5" customHeight="1" x14ac:dyDescent="0.25">
      <c r="A117" s="51" t="s">
        <v>852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</row>
    <row r="118" spans="1:41" ht="18" customHeight="1" x14ac:dyDescent="0.25">
      <c r="A118" s="27"/>
      <c r="B118" s="28"/>
      <c r="C118" s="28"/>
      <c r="D118" s="28"/>
      <c r="E118" s="28"/>
      <c r="F118" s="29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31"/>
      <c r="T118" s="31"/>
      <c r="U118" s="31"/>
      <c r="V118" s="28"/>
      <c r="W118" s="31"/>
      <c r="X118" s="31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8"/>
      <c r="AJ118" s="28"/>
      <c r="AK118" s="28"/>
      <c r="AL118" s="28"/>
      <c r="AM118" s="28"/>
      <c r="AN118" s="28"/>
      <c r="AO118" s="28"/>
    </row>
    <row r="119" spans="1:41" ht="38.2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</row>
    <row r="120" spans="1:41" ht="20.25" customHeight="1" x14ac:dyDescent="0.25">
      <c r="A120" s="50" t="s">
        <v>22</v>
      </c>
      <c r="B120" s="50" t="s">
        <v>163</v>
      </c>
      <c r="C120" s="50" t="s">
        <v>723</v>
      </c>
      <c r="D120" s="50" t="s">
        <v>724</v>
      </c>
      <c r="E120" s="50" t="s">
        <v>725</v>
      </c>
      <c r="F120" s="50" t="s">
        <v>726</v>
      </c>
      <c r="G120" s="50"/>
      <c r="H120" s="50"/>
      <c r="I120" s="50"/>
      <c r="J120" s="50"/>
      <c r="K120" s="50" t="s">
        <v>727</v>
      </c>
      <c r="L120" s="50"/>
      <c r="M120" s="50"/>
      <c r="N120" s="50" t="s">
        <v>728</v>
      </c>
      <c r="O120" s="50" t="s">
        <v>173</v>
      </c>
      <c r="P120" s="50"/>
      <c r="Q120" s="50" t="s">
        <v>27</v>
      </c>
      <c r="R120" s="50" t="s">
        <v>28</v>
      </c>
      <c r="S120" s="50" t="s">
        <v>729</v>
      </c>
      <c r="T120" s="50"/>
      <c r="U120" s="50" t="s">
        <v>730</v>
      </c>
      <c r="V120" s="50" t="s">
        <v>731</v>
      </c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 t="s">
        <v>732</v>
      </c>
      <c r="AJ120" s="50" t="s">
        <v>733</v>
      </c>
      <c r="AK120" s="50" t="s">
        <v>150</v>
      </c>
      <c r="AL120" s="50" t="s">
        <v>734</v>
      </c>
      <c r="AM120" s="50" t="s">
        <v>735</v>
      </c>
      <c r="AN120" s="50" t="s">
        <v>736</v>
      </c>
      <c r="AO120" s="50" t="s">
        <v>737</v>
      </c>
    </row>
    <row r="121" spans="1:41" ht="18" customHeight="1" x14ac:dyDescent="0.25">
      <c r="A121" s="50"/>
      <c r="B121" s="50"/>
      <c r="C121" s="50"/>
      <c r="D121" s="50"/>
      <c r="E121" s="50"/>
      <c r="F121" s="50" t="s">
        <v>46</v>
      </c>
      <c r="G121" s="50" t="s">
        <v>738</v>
      </c>
      <c r="H121" s="50"/>
      <c r="I121" s="50"/>
      <c r="J121" s="50" t="s">
        <v>739</v>
      </c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 t="s">
        <v>740</v>
      </c>
      <c r="W121" s="50" t="s">
        <v>741</v>
      </c>
      <c r="X121" s="50"/>
      <c r="Y121" s="50" t="s">
        <v>742</v>
      </c>
      <c r="Z121" s="50" t="s">
        <v>743</v>
      </c>
      <c r="AA121" s="50"/>
      <c r="AB121" s="50" t="s">
        <v>744</v>
      </c>
      <c r="AC121" s="50" t="s">
        <v>745</v>
      </c>
      <c r="AD121" s="50"/>
      <c r="AE121" s="50" t="s">
        <v>746</v>
      </c>
      <c r="AF121" s="50" t="s">
        <v>747</v>
      </c>
      <c r="AG121" s="50"/>
      <c r="AH121" s="50" t="s">
        <v>748</v>
      </c>
      <c r="AI121" s="50"/>
      <c r="AJ121" s="50"/>
      <c r="AK121" s="50"/>
      <c r="AL121" s="50"/>
      <c r="AM121" s="50"/>
      <c r="AN121" s="50"/>
      <c r="AO121" s="50"/>
    </row>
    <row r="122" spans="1:41" ht="45" customHeight="1" x14ac:dyDescent="0.25">
      <c r="A122" s="50"/>
      <c r="B122" s="50"/>
      <c r="C122" s="50"/>
      <c r="D122" s="50"/>
      <c r="E122" s="50"/>
      <c r="F122" s="50"/>
      <c r="G122" s="8" t="s">
        <v>43</v>
      </c>
      <c r="H122" s="8" t="s">
        <v>749</v>
      </c>
      <c r="I122" s="8" t="s">
        <v>750</v>
      </c>
      <c r="J122" s="50"/>
      <c r="K122" s="8" t="s">
        <v>43</v>
      </c>
      <c r="L122" s="8" t="s">
        <v>749</v>
      </c>
      <c r="M122" s="8" t="s">
        <v>750</v>
      </c>
      <c r="N122" s="50"/>
      <c r="O122" s="8" t="s">
        <v>751</v>
      </c>
      <c r="P122" s="8" t="s">
        <v>43</v>
      </c>
      <c r="Q122" s="50"/>
      <c r="R122" s="50"/>
      <c r="S122" s="8" t="s">
        <v>752</v>
      </c>
      <c r="T122" s="8" t="s">
        <v>753</v>
      </c>
      <c r="U122" s="50"/>
      <c r="V122" s="50"/>
      <c r="W122" s="8" t="s">
        <v>752</v>
      </c>
      <c r="X122" s="8" t="s">
        <v>753</v>
      </c>
      <c r="Y122" s="50"/>
      <c r="Z122" s="8" t="s">
        <v>754</v>
      </c>
      <c r="AA122" s="8" t="s">
        <v>755</v>
      </c>
      <c r="AB122" s="50"/>
      <c r="AC122" s="8" t="s">
        <v>754</v>
      </c>
      <c r="AD122" s="8" t="s">
        <v>755</v>
      </c>
      <c r="AE122" s="50"/>
      <c r="AF122" s="8" t="s">
        <v>754</v>
      </c>
      <c r="AG122" s="8" t="s">
        <v>755</v>
      </c>
      <c r="AH122" s="50"/>
      <c r="AI122" s="50"/>
      <c r="AJ122" s="50"/>
      <c r="AK122" s="50"/>
      <c r="AL122" s="50"/>
      <c r="AM122" s="50"/>
      <c r="AN122" s="50"/>
      <c r="AO122" s="50"/>
    </row>
    <row r="123" spans="1:41" ht="16.5" customHeight="1" x14ac:dyDescent="0.25">
      <c r="A123" s="9">
        <v>1</v>
      </c>
      <c r="B123" s="9">
        <v>2</v>
      </c>
      <c r="C123" s="9">
        <v>3</v>
      </c>
      <c r="D123" s="9">
        <v>4</v>
      </c>
      <c r="E123" s="9">
        <v>5</v>
      </c>
      <c r="F123" s="9">
        <v>6</v>
      </c>
      <c r="G123" s="9">
        <v>7</v>
      </c>
      <c r="H123" s="9">
        <v>8</v>
      </c>
      <c r="I123" s="9">
        <v>9</v>
      </c>
      <c r="J123" s="9">
        <v>10</v>
      </c>
      <c r="K123" s="9">
        <v>11</v>
      </c>
      <c r="L123" s="9">
        <v>12</v>
      </c>
      <c r="M123" s="9">
        <v>13</v>
      </c>
      <c r="N123" s="9">
        <v>14</v>
      </c>
      <c r="O123" s="9">
        <v>15</v>
      </c>
      <c r="P123" s="9">
        <v>16</v>
      </c>
      <c r="Q123" s="9">
        <v>17</v>
      </c>
      <c r="R123" s="9">
        <v>18</v>
      </c>
      <c r="S123" s="9">
        <v>19</v>
      </c>
      <c r="T123" s="9">
        <v>20</v>
      </c>
      <c r="U123" s="9">
        <v>21</v>
      </c>
      <c r="V123" s="9">
        <v>22</v>
      </c>
      <c r="W123" s="9">
        <v>23</v>
      </c>
      <c r="X123" s="9">
        <v>24</v>
      </c>
      <c r="Y123" s="9">
        <v>25</v>
      </c>
      <c r="Z123" s="9">
        <v>26</v>
      </c>
      <c r="AA123" s="9">
        <v>27</v>
      </c>
      <c r="AB123" s="9">
        <v>28</v>
      </c>
      <c r="AC123" s="9">
        <v>29</v>
      </c>
      <c r="AD123" s="9">
        <v>30</v>
      </c>
      <c r="AE123" s="9">
        <v>31</v>
      </c>
      <c r="AF123" s="9">
        <v>32</v>
      </c>
      <c r="AG123" s="9">
        <v>33</v>
      </c>
      <c r="AH123" s="9">
        <v>34</v>
      </c>
      <c r="AI123" s="9">
        <v>35</v>
      </c>
      <c r="AJ123" s="9">
        <v>36</v>
      </c>
      <c r="AK123" s="9">
        <v>37</v>
      </c>
      <c r="AL123" s="9">
        <v>38</v>
      </c>
      <c r="AM123" s="9">
        <v>39</v>
      </c>
      <c r="AN123" s="9">
        <v>40</v>
      </c>
      <c r="AO123" s="9">
        <v>41</v>
      </c>
    </row>
    <row r="124" spans="1:41" ht="66" customHeight="1" x14ac:dyDescent="0.25">
      <c r="A124" s="20">
        <v>1</v>
      </c>
      <c r="B124" s="21" t="s">
        <v>853</v>
      </c>
      <c r="C124" s="21" t="s">
        <v>120</v>
      </c>
      <c r="D124" s="21" t="s">
        <v>808</v>
      </c>
      <c r="E124" s="21" t="s">
        <v>758</v>
      </c>
      <c r="F124" s="22">
        <v>200</v>
      </c>
      <c r="G124" s="21" t="s">
        <v>759</v>
      </c>
      <c r="H124" s="21" t="s">
        <v>760</v>
      </c>
      <c r="I124" s="21" t="s">
        <v>759</v>
      </c>
      <c r="J124" s="21" t="s">
        <v>854</v>
      </c>
      <c r="K124" s="21" t="s">
        <v>61</v>
      </c>
      <c r="L124" s="21" t="s">
        <v>762</v>
      </c>
      <c r="M124" s="21" t="s">
        <v>63</v>
      </c>
      <c r="N124" s="21" t="s">
        <v>811</v>
      </c>
      <c r="O124" s="21" t="s">
        <v>621</v>
      </c>
      <c r="P124" s="21" t="s">
        <v>617</v>
      </c>
      <c r="Q124" s="21" t="s">
        <v>57</v>
      </c>
      <c r="R124" s="21" t="s">
        <v>58</v>
      </c>
      <c r="S124" s="23">
        <v>42878</v>
      </c>
      <c r="T124" s="24"/>
      <c r="U124" s="23">
        <v>43562</v>
      </c>
      <c r="V124" s="21" t="s">
        <v>764</v>
      </c>
      <c r="W124" s="23">
        <v>43556</v>
      </c>
      <c r="X124" s="23">
        <v>43646</v>
      </c>
      <c r="Y124" s="25">
        <v>1.1040000000000001</v>
      </c>
      <c r="Z124" s="22">
        <v>0</v>
      </c>
      <c r="AA124" s="22" t="s">
        <v>766</v>
      </c>
      <c r="AB124" s="22"/>
      <c r="AC124" s="22"/>
      <c r="AD124" s="22"/>
      <c r="AE124" s="22"/>
      <c r="AF124" s="22"/>
      <c r="AG124" s="22"/>
      <c r="AH124" s="22">
        <v>0.38800000000000001</v>
      </c>
      <c r="AI124" s="21"/>
      <c r="AJ124" s="25">
        <v>1</v>
      </c>
      <c r="AK124" s="26">
        <f>Y124*AJ124</f>
        <v>1.1040000000000001</v>
      </c>
      <c r="AL124" s="26">
        <f>Y124+AH124</f>
        <v>1.492</v>
      </c>
      <c r="AM124" s="26">
        <f>MIN(AL124+AH124,'Реестр пред. отп. цен на ЖНВЛП'!N221)</f>
        <v>1.88</v>
      </c>
      <c r="AN124" s="25">
        <f>(Y124+AH124)*AJ124</f>
        <v>1.492</v>
      </c>
      <c r="AO124" s="26">
        <f>(MIN(AL124+AH124,'Реестр пред. отп. цен на ЖНВЛП'!N221))*AJ124</f>
        <v>1.88</v>
      </c>
    </row>
    <row r="125" spans="1:41" ht="28.5" customHeight="1" x14ac:dyDescent="0.25">
      <c r="A125" s="51" t="s">
        <v>855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</row>
    <row r="126" spans="1:41" ht="51.75" customHeight="1" x14ac:dyDescent="0.25">
      <c r="A126" s="27">
        <v>2</v>
      </c>
      <c r="B126" s="28" t="s">
        <v>853</v>
      </c>
      <c r="C126" s="28" t="s">
        <v>856</v>
      </c>
      <c r="D126" s="28" t="s">
        <v>808</v>
      </c>
      <c r="E126" s="28" t="s">
        <v>758</v>
      </c>
      <c r="F126" s="29">
        <v>400</v>
      </c>
      <c r="G126" s="28" t="s">
        <v>759</v>
      </c>
      <c r="H126" s="28" t="s">
        <v>760</v>
      </c>
      <c r="I126" s="28" t="s">
        <v>759</v>
      </c>
      <c r="J126" s="28" t="s">
        <v>857</v>
      </c>
      <c r="K126" s="28" t="s">
        <v>61</v>
      </c>
      <c r="L126" s="28" t="s">
        <v>762</v>
      </c>
      <c r="M126" s="28" t="s">
        <v>63</v>
      </c>
      <c r="N126" s="28" t="s">
        <v>811</v>
      </c>
      <c r="O126" s="28" t="s">
        <v>621</v>
      </c>
      <c r="P126" s="28" t="s">
        <v>617</v>
      </c>
      <c r="Q126" s="28" t="s">
        <v>57</v>
      </c>
      <c r="R126" s="28" t="s">
        <v>58</v>
      </c>
      <c r="S126" s="30">
        <v>42878</v>
      </c>
      <c r="T126" s="31"/>
      <c r="U126" s="30">
        <v>43562</v>
      </c>
      <c r="V126" s="28" t="s">
        <v>764</v>
      </c>
      <c r="W126" s="30">
        <v>43556</v>
      </c>
      <c r="X126" s="30">
        <v>43646</v>
      </c>
      <c r="Y126" s="29">
        <v>1.78</v>
      </c>
      <c r="Z126" s="29">
        <v>0</v>
      </c>
      <c r="AA126" s="29" t="s">
        <v>766</v>
      </c>
      <c r="AB126" s="29"/>
      <c r="AC126" s="29"/>
      <c r="AD126" s="29"/>
      <c r="AE126" s="29"/>
      <c r="AF126" s="29"/>
      <c r="AG126" s="29"/>
      <c r="AH126" s="29">
        <v>0.13600000000000001</v>
      </c>
      <c r="AI126" s="28"/>
      <c r="AJ126" s="28"/>
      <c r="AK126" s="28"/>
      <c r="AL126" s="28"/>
      <c r="AM126" s="28"/>
      <c r="AN126" s="28"/>
      <c r="AO126" s="28"/>
    </row>
    <row r="127" spans="1:41" ht="38.2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</row>
    <row r="128" spans="1:41" ht="20.25" customHeight="1" x14ac:dyDescent="0.25">
      <c r="A128" s="50" t="s">
        <v>22</v>
      </c>
      <c r="B128" s="50" t="s">
        <v>163</v>
      </c>
      <c r="C128" s="50" t="s">
        <v>723</v>
      </c>
      <c r="D128" s="50" t="s">
        <v>724</v>
      </c>
      <c r="E128" s="50" t="s">
        <v>725</v>
      </c>
      <c r="F128" s="50" t="s">
        <v>726</v>
      </c>
      <c r="G128" s="50"/>
      <c r="H128" s="50"/>
      <c r="I128" s="50"/>
      <c r="J128" s="50"/>
      <c r="K128" s="50" t="s">
        <v>727</v>
      </c>
      <c r="L128" s="50"/>
      <c r="M128" s="50"/>
      <c r="N128" s="50" t="s">
        <v>728</v>
      </c>
      <c r="O128" s="50" t="s">
        <v>173</v>
      </c>
      <c r="P128" s="50"/>
      <c r="Q128" s="50" t="s">
        <v>27</v>
      </c>
      <c r="R128" s="50" t="s">
        <v>28</v>
      </c>
      <c r="S128" s="50" t="s">
        <v>729</v>
      </c>
      <c r="T128" s="50"/>
      <c r="U128" s="50" t="s">
        <v>730</v>
      </c>
      <c r="V128" s="50" t="s">
        <v>731</v>
      </c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 t="s">
        <v>732</v>
      </c>
      <c r="AJ128" s="50" t="s">
        <v>733</v>
      </c>
      <c r="AK128" s="50" t="s">
        <v>150</v>
      </c>
      <c r="AL128" s="50" t="s">
        <v>734</v>
      </c>
      <c r="AM128" s="50" t="s">
        <v>735</v>
      </c>
      <c r="AN128" s="50" t="s">
        <v>736</v>
      </c>
      <c r="AO128" s="50" t="s">
        <v>737</v>
      </c>
    </row>
    <row r="129" spans="1:41" ht="18" customHeight="1" x14ac:dyDescent="0.25">
      <c r="A129" s="50"/>
      <c r="B129" s="50"/>
      <c r="C129" s="50"/>
      <c r="D129" s="50"/>
      <c r="E129" s="50"/>
      <c r="F129" s="50" t="s">
        <v>46</v>
      </c>
      <c r="G129" s="50" t="s">
        <v>738</v>
      </c>
      <c r="H129" s="50"/>
      <c r="I129" s="50"/>
      <c r="J129" s="50" t="s">
        <v>739</v>
      </c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 t="s">
        <v>740</v>
      </c>
      <c r="W129" s="50" t="s">
        <v>741</v>
      </c>
      <c r="X129" s="50"/>
      <c r="Y129" s="50" t="s">
        <v>742</v>
      </c>
      <c r="Z129" s="50" t="s">
        <v>743</v>
      </c>
      <c r="AA129" s="50"/>
      <c r="AB129" s="50" t="s">
        <v>744</v>
      </c>
      <c r="AC129" s="50" t="s">
        <v>745</v>
      </c>
      <c r="AD129" s="50"/>
      <c r="AE129" s="50" t="s">
        <v>746</v>
      </c>
      <c r="AF129" s="50" t="s">
        <v>747</v>
      </c>
      <c r="AG129" s="50"/>
      <c r="AH129" s="50" t="s">
        <v>748</v>
      </c>
      <c r="AI129" s="50"/>
      <c r="AJ129" s="50"/>
      <c r="AK129" s="50"/>
      <c r="AL129" s="50"/>
      <c r="AM129" s="50"/>
      <c r="AN129" s="50"/>
      <c r="AO129" s="50"/>
    </row>
    <row r="130" spans="1:41" ht="45" customHeight="1" x14ac:dyDescent="0.25">
      <c r="A130" s="50"/>
      <c r="B130" s="50"/>
      <c r="C130" s="50"/>
      <c r="D130" s="50"/>
      <c r="E130" s="50"/>
      <c r="F130" s="50"/>
      <c r="G130" s="8" t="s">
        <v>43</v>
      </c>
      <c r="H130" s="8" t="s">
        <v>749</v>
      </c>
      <c r="I130" s="8" t="s">
        <v>750</v>
      </c>
      <c r="J130" s="50"/>
      <c r="K130" s="8" t="s">
        <v>43</v>
      </c>
      <c r="L130" s="8" t="s">
        <v>749</v>
      </c>
      <c r="M130" s="8" t="s">
        <v>750</v>
      </c>
      <c r="N130" s="50"/>
      <c r="O130" s="8" t="s">
        <v>751</v>
      </c>
      <c r="P130" s="8" t="s">
        <v>43</v>
      </c>
      <c r="Q130" s="50"/>
      <c r="R130" s="50"/>
      <c r="S130" s="8" t="s">
        <v>752</v>
      </c>
      <c r="T130" s="8" t="s">
        <v>753</v>
      </c>
      <c r="U130" s="50"/>
      <c r="V130" s="50"/>
      <c r="W130" s="8" t="s">
        <v>752</v>
      </c>
      <c r="X130" s="8" t="s">
        <v>753</v>
      </c>
      <c r="Y130" s="50"/>
      <c r="Z130" s="8" t="s">
        <v>754</v>
      </c>
      <c r="AA130" s="8" t="s">
        <v>755</v>
      </c>
      <c r="AB130" s="50"/>
      <c r="AC130" s="8" t="s">
        <v>754</v>
      </c>
      <c r="AD130" s="8" t="s">
        <v>755</v>
      </c>
      <c r="AE130" s="50"/>
      <c r="AF130" s="8" t="s">
        <v>754</v>
      </c>
      <c r="AG130" s="8" t="s">
        <v>755</v>
      </c>
      <c r="AH130" s="50"/>
      <c r="AI130" s="50"/>
      <c r="AJ130" s="50"/>
      <c r="AK130" s="50"/>
      <c r="AL130" s="50"/>
      <c r="AM130" s="50"/>
      <c r="AN130" s="50"/>
      <c r="AO130" s="50"/>
    </row>
    <row r="131" spans="1:41" ht="16.5" customHeight="1" x14ac:dyDescent="0.25">
      <c r="A131" s="9">
        <v>1</v>
      </c>
      <c r="B131" s="9">
        <v>2</v>
      </c>
      <c r="C131" s="9">
        <v>3</v>
      </c>
      <c r="D131" s="9">
        <v>4</v>
      </c>
      <c r="E131" s="9">
        <v>5</v>
      </c>
      <c r="F131" s="9">
        <v>6</v>
      </c>
      <c r="G131" s="9">
        <v>7</v>
      </c>
      <c r="H131" s="9">
        <v>8</v>
      </c>
      <c r="I131" s="9">
        <v>9</v>
      </c>
      <c r="J131" s="9">
        <v>10</v>
      </c>
      <c r="K131" s="9">
        <v>11</v>
      </c>
      <c r="L131" s="9">
        <v>12</v>
      </c>
      <c r="M131" s="9">
        <v>13</v>
      </c>
      <c r="N131" s="9">
        <v>14</v>
      </c>
      <c r="O131" s="9">
        <v>15</v>
      </c>
      <c r="P131" s="9">
        <v>16</v>
      </c>
      <c r="Q131" s="9">
        <v>17</v>
      </c>
      <c r="R131" s="9">
        <v>18</v>
      </c>
      <c r="S131" s="9">
        <v>19</v>
      </c>
      <c r="T131" s="9">
        <v>20</v>
      </c>
      <c r="U131" s="9">
        <v>21</v>
      </c>
      <c r="V131" s="9">
        <v>22</v>
      </c>
      <c r="W131" s="9">
        <v>23</v>
      </c>
      <c r="X131" s="9">
        <v>24</v>
      </c>
      <c r="Y131" s="9">
        <v>25</v>
      </c>
      <c r="Z131" s="9">
        <v>26</v>
      </c>
      <c r="AA131" s="9">
        <v>27</v>
      </c>
      <c r="AB131" s="9">
        <v>28</v>
      </c>
      <c r="AC131" s="9">
        <v>29</v>
      </c>
      <c r="AD131" s="9">
        <v>30</v>
      </c>
      <c r="AE131" s="9">
        <v>31</v>
      </c>
      <c r="AF131" s="9">
        <v>32</v>
      </c>
      <c r="AG131" s="9">
        <v>33</v>
      </c>
      <c r="AH131" s="9">
        <v>34</v>
      </c>
      <c r="AI131" s="9">
        <v>35</v>
      </c>
      <c r="AJ131" s="9">
        <v>36</v>
      </c>
      <c r="AK131" s="9">
        <v>37</v>
      </c>
      <c r="AL131" s="9">
        <v>38</v>
      </c>
      <c r="AM131" s="9">
        <v>39</v>
      </c>
      <c r="AN131" s="9">
        <v>40</v>
      </c>
      <c r="AO131" s="9">
        <v>41</v>
      </c>
    </row>
    <row r="132" spans="1:41" ht="66" customHeight="1" x14ac:dyDescent="0.25">
      <c r="A132" s="20">
        <v>1</v>
      </c>
      <c r="B132" s="21" t="s">
        <v>858</v>
      </c>
      <c r="C132" s="21" t="s">
        <v>859</v>
      </c>
      <c r="D132" s="21" t="s">
        <v>860</v>
      </c>
      <c r="E132" s="21" t="s">
        <v>758</v>
      </c>
      <c r="F132" s="22">
        <v>1</v>
      </c>
      <c r="G132" s="21" t="s">
        <v>861</v>
      </c>
      <c r="H132" s="21" t="s">
        <v>772</v>
      </c>
      <c r="I132" s="21" t="s">
        <v>773</v>
      </c>
      <c r="J132" s="21" t="s">
        <v>861</v>
      </c>
      <c r="K132" s="21" t="s">
        <v>61</v>
      </c>
      <c r="L132" s="21" t="s">
        <v>762</v>
      </c>
      <c r="M132" s="21" t="s">
        <v>63</v>
      </c>
      <c r="N132" s="21" t="s">
        <v>862</v>
      </c>
      <c r="O132" s="21" t="s">
        <v>863</v>
      </c>
      <c r="P132" s="21" t="s">
        <v>864</v>
      </c>
      <c r="Q132" s="21" t="s">
        <v>57</v>
      </c>
      <c r="R132" s="21" t="s">
        <v>58</v>
      </c>
      <c r="S132" s="23">
        <v>43266</v>
      </c>
      <c r="T132" s="24"/>
      <c r="U132" s="23">
        <v>43562</v>
      </c>
      <c r="V132" s="21" t="s">
        <v>764</v>
      </c>
      <c r="W132" s="23">
        <v>43556</v>
      </c>
      <c r="X132" s="23">
        <v>43646</v>
      </c>
      <c r="Y132" s="25">
        <v>4.6180000000000003</v>
      </c>
      <c r="Z132" s="22">
        <v>0</v>
      </c>
      <c r="AA132" s="22" t="s">
        <v>851</v>
      </c>
      <c r="AB132" s="22">
        <v>3.1</v>
      </c>
      <c r="AC132" s="22">
        <v>1250</v>
      </c>
      <c r="AD132" s="22" t="s">
        <v>766</v>
      </c>
      <c r="AE132" s="22"/>
      <c r="AF132" s="22"/>
      <c r="AG132" s="22"/>
      <c r="AH132" s="22">
        <v>1.3540000000000001</v>
      </c>
      <c r="AI132" s="21"/>
      <c r="AJ132" s="25">
        <v>1</v>
      </c>
      <c r="AK132" s="26">
        <f>Y132*AJ132</f>
        <v>4.6180000000000003</v>
      </c>
      <c r="AL132" s="26">
        <f>Y132+AH132</f>
        <v>5.9720000000000004</v>
      </c>
      <c r="AM132" s="26">
        <f>MIN(AL132+AH132,'Реестр пред. отп. цен на ЖНВЛП'!N249)</f>
        <v>5.36</v>
      </c>
      <c r="AN132" s="25">
        <f>(Y132+AH132)*AJ132</f>
        <v>5.9720000000000004</v>
      </c>
      <c r="AO132" s="26">
        <f>(MIN(AL132+AH132,'Реестр пред. отп. цен на ЖНВЛП'!N249))*AJ132</f>
        <v>5.36</v>
      </c>
    </row>
    <row r="133" spans="1:41" ht="28.5" customHeight="1" x14ac:dyDescent="0.25">
      <c r="A133" s="51" t="s">
        <v>865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</row>
    <row r="134" spans="1:41" ht="18" customHeight="1" x14ac:dyDescent="0.25">
      <c r="A134" s="27"/>
      <c r="B134" s="28"/>
      <c r="C134" s="28"/>
      <c r="D134" s="28"/>
      <c r="E134" s="28"/>
      <c r="F134" s="29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31"/>
      <c r="T134" s="31"/>
      <c r="U134" s="31"/>
      <c r="V134" s="28"/>
      <c r="W134" s="31"/>
      <c r="X134" s="31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8"/>
      <c r="AJ134" s="28"/>
      <c r="AK134" s="28"/>
      <c r="AL134" s="28"/>
      <c r="AM134" s="28"/>
      <c r="AN134" s="28"/>
      <c r="AO134" s="28"/>
    </row>
    <row r="135" spans="1:41" ht="38.2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</row>
    <row r="136" spans="1:41" ht="20.25" customHeight="1" x14ac:dyDescent="0.25">
      <c r="A136" s="50" t="s">
        <v>22</v>
      </c>
      <c r="B136" s="50" t="s">
        <v>163</v>
      </c>
      <c r="C136" s="50" t="s">
        <v>723</v>
      </c>
      <c r="D136" s="50" t="s">
        <v>724</v>
      </c>
      <c r="E136" s="50" t="s">
        <v>725</v>
      </c>
      <c r="F136" s="50" t="s">
        <v>726</v>
      </c>
      <c r="G136" s="50"/>
      <c r="H136" s="50"/>
      <c r="I136" s="50"/>
      <c r="J136" s="50"/>
      <c r="K136" s="50" t="s">
        <v>727</v>
      </c>
      <c r="L136" s="50"/>
      <c r="M136" s="50"/>
      <c r="N136" s="50" t="s">
        <v>728</v>
      </c>
      <c r="O136" s="50" t="s">
        <v>173</v>
      </c>
      <c r="P136" s="50"/>
      <c r="Q136" s="50" t="s">
        <v>27</v>
      </c>
      <c r="R136" s="50" t="s">
        <v>28</v>
      </c>
      <c r="S136" s="50" t="s">
        <v>729</v>
      </c>
      <c r="T136" s="50"/>
      <c r="U136" s="50" t="s">
        <v>730</v>
      </c>
      <c r="V136" s="50" t="s">
        <v>731</v>
      </c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 t="s">
        <v>732</v>
      </c>
      <c r="AJ136" s="50" t="s">
        <v>733</v>
      </c>
      <c r="AK136" s="50" t="s">
        <v>150</v>
      </c>
      <c r="AL136" s="50" t="s">
        <v>734</v>
      </c>
      <c r="AM136" s="50" t="s">
        <v>735</v>
      </c>
      <c r="AN136" s="50" t="s">
        <v>736</v>
      </c>
      <c r="AO136" s="50" t="s">
        <v>737</v>
      </c>
    </row>
    <row r="137" spans="1:41" ht="18" customHeight="1" x14ac:dyDescent="0.25">
      <c r="A137" s="50"/>
      <c r="B137" s="50"/>
      <c r="C137" s="50"/>
      <c r="D137" s="50"/>
      <c r="E137" s="50"/>
      <c r="F137" s="50" t="s">
        <v>46</v>
      </c>
      <c r="G137" s="50" t="s">
        <v>738</v>
      </c>
      <c r="H137" s="50"/>
      <c r="I137" s="50"/>
      <c r="J137" s="50" t="s">
        <v>739</v>
      </c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 t="s">
        <v>740</v>
      </c>
      <c r="W137" s="50" t="s">
        <v>741</v>
      </c>
      <c r="X137" s="50"/>
      <c r="Y137" s="50" t="s">
        <v>742</v>
      </c>
      <c r="Z137" s="50" t="s">
        <v>743</v>
      </c>
      <c r="AA137" s="50"/>
      <c r="AB137" s="50" t="s">
        <v>744</v>
      </c>
      <c r="AC137" s="50" t="s">
        <v>745</v>
      </c>
      <c r="AD137" s="50"/>
      <c r="AE137" s="50" t="s">
        <v>746</v>
      </c>
      <c r="AF137" s="50" t="s">
        <v>747</v>
      </c>
      <c r="AG137" s="50"/>
      <c r="AH137" s="50" t="s">
        <v>748</v>
      </c>
      <c r="AI137" s="50"/>
      <c r="AJ137" s="50"/>
      <c r="AK137" s="50"/>
      <c r="AL137" s="50"/>
      <c r="AM137" s="50"/>
      <c r="AN137" s="50"/>
      <c r="AO137" s="50"/>
    </row>
    <row r="138" spans="1:41" ht="45" customHeight="1" x14ac:dyDescent="0.25">
      <c r="A138" s="50"/>
      <c r="B138" s="50"/>
      <c r="C138" s="50"/>
      <c r="D138" s="50"/>
      <c r="E138" s="50"/>
      <c r="F138" s="50"/>
      <c r="G138" s="8" t="s">
        <v>43</v>
      </c>
      <c r="H138" s="8" t="s">
        <v>749</v>
      </c>
      <c r="I138" s="8" t="s">
        <v>750</v>
      </c>
      <c r="J138" s="50"/>
      <c r="K138" s="8" t="s">
        <v>43</v>
      </c>
      <c r="L138" s="8" t="s">
        <v>749</v>
      </c>
      <c r="M138" s="8" t="s">
        <v>750</v>
      </c>
      <c r="N138" s="50"/>
      <c r="O138" s="8" t="s">
        <v>751</v>
      </c>
      <c r="P138" s="8" t="s">
        <v>43</v>
      </c>
      <c r="Q138" s="50"/>
      <c r="R138" s="50"/>
      <c r="S138" s="8" t="s">
        <v>752</v>
      </c>
      <c r="T138" s="8" t="s">
        <v>753</v>
      </c>
      <c r="U138" s="50"/>
      <c r="V138" s="50"/>
      <c r="W138" s="8" t="s">
        <v>752</v>
      </c>
      <c r="X138" s="8" t="s">
        <v>753</v>
      </c>
      <c r="Y138" s="50"/>
      <c r="Z138" s="8" t="s">
        <v>754</v>
      </c>
      <c r="AA138" s="8" t="s">
        <v>755</v>
      </c>
      <c r="AB138" s="50"/>
      <c r="AC138" s="8" t="s">
        <v>754</v>
      </c>
      <c r="AD138" s="8" t="s">
        <v>755</v>
      </c>
      <c r="AE138" s="50"/>
      <c r="AF138" s="8" t="s">
        <v>754</v>
      </c>
      <c r="AG138" s="8" t="s">
        <v>755</v>
      </c>
      <c r="AH138" s="50"/>
      <c r="AI138" s="50"/>
      <c r="AJ138" s="50"/>
      <c r="AK138" s="50"/>
      <c r="AL138" s="50"/>
      <c r="AM138" s="50"/>
      <c r="AN138" s="50"/>
      <c r="AO138" s="50"/>
    </row>
    <row r="139" spans="1:41" ht="16.5" customHeight="1" x14ac:dyDescent="0.25">
      <c r="A139" s="9">
        <v>1</v>
      </c>
      <c r="B139" s="9">
        <v>2</v>
      </c>
      <c r="C139" s="9">
        <v>3</v>
      </c>
      <c r="D139" s="9">
        <v>4</v>
      </c>
      <c r="E139" s="9">
        <v>5</v>
      </c>
      <c r="F139" s="9">
        <v>6</v>
      </c>
      <c r="G139" s="9">
        <v>7</v>
      </c>
      <c r="H139" s="9">
        <v>8</v>
      </c>
      <c r="I139" s="9">
        <v>9</v>
      </c>
      <c r="J139" s="9">
        <v>10</v>
      </c>
      <c r="K139" s="9">
        <v>11</v>
      </c>
      <c r="L139" s="9">
        <v>12</v>
      </c>
      <c r="M139" s="9">
        <v>13</v>
      </c>
      <c r="N139" s="9">
        <v>14</v>
      </c>
      <c r="O139" s="9">
        <v>15</v>
      </c>
      <c r="P139" s="9">
        <v>16</v>
      </c>
      <c r="Q139" s="9">
        <v>17</v>
      </c>
      <c r="R139" s="9">
        <v>18</v>
      </c>
      <c r="S139" s="9">
        <v>19</v>
      </c>
      <c r="T139" s="9">
        <v>20</v>
      </c>
      <c r="U139" s="9">
        <v>21</v>
      </c>
      <c r="V139" s="9">
        <v>22</v>
      </c>
      <c r="W139" s="9">
        <v>23</v>
      </c>
      <c r="X139" s="9">
        <v>24</v>
      </c>
      <c r="Y139" s="9">
        <v>25</v>
      </c>
      <c r="Z139" s="9">
        <v>26</v>
      </c>
      <c r="AA139" s="9">
        <v>27</v>
      </c>
      <c r="AB139" s="9">
        <v>28</v>
      </c>
      <c r="AC139" s="9">
        <v>29</v>
      </c>
      <c r="AD139" s="9">
        <v>30</v>
      </c>
      <c r="AE139" s="9">
        <v>31</v>
      </c>
      <c r="AF139" s="9">
        <v>32</v>
      </c>
      <c r="AG139" s="9">
        <v>33</v>
      </c>
      <c r="AH139" s="9">
        <v>34</v>
      </c>
      <c r="AI139" s="9">
        <v>35</v>
      </c>
      <c r="AJ139" s="9">
        <v>36</v>
      </c>
      <c r="AK139" s="9">
        <v>37</v>
      </c>
      <c r="AL139" s="9">
        <v>38</v>
      </c>
      <c r="AM139" s="9">
        <v>39</v>
      </c>
      <c r="AN139" s="9">
        <v>40</v>
      </c>
      <c r="AO139" s="9">
        <v>41</v>
      </c>
    </row>
    <row r="140" spans="1:41" ht="66" customHeight="1" x14ac:dyDescent="0.25">
      <c r="A140" s="20">
        <v>1</v>
      </c>
      <c r="B140" s="21" t="s">
        <v>866</v>
      </c>
      <c r="C140" s="21" t="s">
        <v>127</v>
      </c>
      <c r="D140" s="21" t="s">
        <v>788</v>
      </c>
      <c r="E140" s="21" t="s">
        <v>758</v>
      </c>
      <c r="F140" s="22">
        <v>25</v>
      </c>
      <c r="G140" s="21" t="s">
        <v>759</v>
      </c>
      <c r="H140" s="21" t="s">
        <v>760</v>
      </c>
      <c r="I140" s="21" t="s">
        <v>759</v>
      </c>
      <c r="J140" s="21" t="s">
        <v>761</v>
      </c>
      <c r="K140" s="21" t="s">
        <v>61</v>
      </c>
      <c r="L140" s="21" t="s">
        <v>762</v>
      </c>
      <c r="M140" s="21" t="s">
        <v>63</v>
      </c>
      <c r="N140" s="21" t="s">
        <v>820</v>
      </c>
      <c r="O140" s="21" t="s">
        <v>867</v>
      </c>
      <c r="P140" s="21" t="s">
        <v>868</v>
      </c>
      <c r="Q140" s="21" t="s">
        <v>58</v>
      </c>
      <c r="R140" s="21" t="s">
        <v>57</v>
      </c>
      <c r="S140" s="23">
        <v>42878</v>
      </c>
      <c r="T140" s="24"/>
      <c r="U140" s="23">
        <v>43562</v>
      </c>
      <c r="V140" s="21" t="s">
        <v>764</v>
      </c>
      <c r="W140" s="23">
        <v>43556</v>
      </c>
      <c r="X140" s="23">
        <v>43646</v>
      </c>
      <c r="Y140" s="25">
        <v>7.4649999999999999</v>
      </c>
      <c r="Z140" s="22">
        <v>0</v>
      </c>
      <c r="AA140" s="22" t="s">
        <v>869</v>
      </c>
      <c r="AB140" s="22">
        <v>6.3170000000000002</v>
      </c>
      <c r="AC140" s="22">
        <v>5000</v>
      </c>
      <c r="AD140" s="22" t="s">
        <v>766</v>
      </c>
      <c r="AE140" s="22"/>
      <c r="AF140" s="22"/>
      <c r="AG140" s="22"/>
      <c r="AH140" s="22">
        <v>2.1520000000000001</v>
      </c>
      <c r="AI140" s="21"/>
      <c r="AJ140" s="25">
        <v>1</v>
      </c>
      <c r="AK140" s="26">
        <f>Y140*AJ140</f>
        <v>7.4649999999999999</v>
      </c>
      <c r="AL140" s="26">
        <f>Y140+AH140</f>
        <v>9.6170000000000009</v>
      </c>
      <c r="AM140" s="26">
        <f>MIN(AL140+AH140,'Реестр пред. отп. цен на ЖНВЛП'!N261)</f>
        <v>11.62</v>
      </c>
      <c r="AN140" s="25">
        <f>(Y140+AH140)*AJ140</f>
        <v>9.6170000000000009</v>
      </c>
      <c r="AO140" s="26">
        <f>(MIN(AL140+AH140,'Реестр пред. отп. цен на ЖНВЛП'!N261))*AJ140</f>
        <v>11.62</v>
      </c>
    </row>
    <row r="141" spans="1:41" ht="28.5" customHeight="1" x14ac:dyDescent="0.25">
      <c r="A141" s="51" t="s">
        <v>870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</row>
    <row r="142" spans="1:41" ht="51.75" customHeight="1" x14ac:dyDescent="0.25">
      <c r="A142" s="27">
        <v>2</v>
      </c>
      <c r="B142" s="28" t="s">
        <v>866</v>
      </c>
      <c r="C142" s="28" t="s">
        <v>129</v>
      </c>
      <c r="D142" s="28" t="s">
        <v>788</v>
      </c>
      <c r="E142" s="28" t="s">
        <v>758</v>
      </c>
      <c r="F142" s="29">
        <v>100</v>
      </c>
      <c r="G142" s="28" t="s">
        <v>759</v>
      </c>
      <c r="H142" s="28" t="s">
        <v>760</v>
      </c>
      <c r="I142" s="28" t="s">
        <v>759</v>
      </c>
      <c r="J142" s="28" t="s">
        <v>838</v>
      </c>
      <c r="K142" s="28" t="s">
        <v>61</v>
      </c>
      <c r="L142" s="28" t="s">
        <v>762</v>
      </c>
      <c r="M142" s="28" t="s">
        <v>63</v>
      </c>
      <c r="N142" s="28" t="s">
        <v>820</v>
      </c>
      <c r="O142" s="28" t="s">
        <v>867</v>
      </c>
      <c r="P142" s="28" t="s">
        <v>868</v>
      </c>
      <c r="Q142" s="28" t="s">
        <v>58</v>
      </c>
      <c r="R142" s="28" t="s">
        <v>57</v>
      </c>
      <c r="S142" s="30">
        <v>42878</v>
      </c>
      <c r="T142" s="31"/>
      <c r="U142" s="30">
        <v>43562</v>
      </c>
      <c r="V142" s="28" t="s">
        <v>764</v>
      </c>
      <c r="W142" s="30">
        <v>43556</v>
      </c>
      <c r="X142" s="30">
        <v>43646</v>
      </c>
      <c r="Y142" s="29">
        <v>21.364999999999998</v>
      </c>
      <c r="Z142" s="29">
        <v>0</v>
      </c>
      <c r="AA142" s="29" t="s">
        <v>783</v>
      </c>
      <c r="AB142" s="29">
        <v>18.151</v>
      </c>
      <c r="AC142" s="29">
        <v>3000</v>
      </c>
      <c r="AD142" s="29" t="s">
        <v>766</v>
      </c>
      <c r="AE142" s="29"/>
      <c r="AF142" s="29"/>
      <c r="AG142" s="29"/>
      <c r="AH142" s="29">
        <v>6.3170000000000002</v>
      </c>
      <c r="AI142" s="28"/>
      <c r="AJ142" s="28"/>
      <c r="AK142" s="28"/>
      <c r="AL142" s="28"/>
      <c r="AM142" s="28"/>
      <c r="AN142" s="28"/>
      <c r="AO142" s="28"/>
    </row>
    <row r="143" spans="1:41" ht="38.2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</row>
    <row r="144" spans="1:41" ht="20.25" customHeight="1" x14ac:dyDescent="0.25">
      <c r="A144" s="50" t="s">
        <v>22</v>
      </c>
      <c r="B144" s="50" t="s">
        <v>163</v>
      </c>
      <c r="C144" s="50" t="s">
        <v>723</v>
      </c>
      <c r="D144" s="50" t="s">
        <v>724</v>
      </c>
      <c r="E144" s="50" t="s">
        <v>725</v>
      </c>
      <c r="F144" s="50" t="s">
        <v>726</v>
      </c>
      <c r="G144" s="50"/>
      <c r="H144" s="50"/>
      <c r="I144" s="50"/>
      <c r="J144" s="50"/>
      <c r="K144" s="50" t="s">
        <v>727</v>
      </c>
      <c r="L144" s="50"/>
      <c r="M144" s="50"/>
      <c r="N144" s="50" t="s">
        <v>728</v>
      </c>
      <c r="O144" s="50" t="s">
        <v>173</v>
      </c>
      <c r="P144" s="50"/>
      <c r="Q144" s="50" t="s">
        <v>27</v>
      </c>
      <c r="R144" s="50" t="s">
        <v>28</v>
      </c>
      <c r="S144" s="50" t="s">
        <v>729</v>
      </c>
      <c r="T144" s="50"/>
      <c r="U144" s="50" t="s">
        <v>730</v>
      </c>
      <c r="V144" s="50" t="s">
        <v>731</v>
      </c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 t="s">
        <v>732</v>
      </c>
      <c r="AJ144" s="50" t="s">
        <v>733</v>
      </c>
      <c r="AK144" s="50" t="s">
        <v>150</v>
      </c>
      <c r="AL144" s="50" t="s">
        <v>734</v>
      </c>
      <c r="AM144" s="50" t="s">
        <v>735</v>
      </c>
      <c r="AN144" s="50" t="s">
        <v>736</v>
      </c>
      <c r="AO144" s="50" t="s">
        <v>737</v>
      </c>
    </row>
    <row r="145" spans="1:41" ht="18" customHeight="1" x14ac:dyDescent="0.25">
      <c r="A145" s="50"/>
      <c r="B145" s="50"/>
      <c r="C145" s="50"/>
      <c r="D145" s="50"/>
      <c r="E145" s="50"/>
      <c r="F145" s="50" t="s">
        <v>46</v>
      </c>
      <c r="G145" s="50" t="s">
        <v>738</v>
      </c>
      <c r="H145" s="50"/>
      <c r="I145" s="50"/>
      <c r="J145" s="50" t="s">
        <v>739</v>
      </c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 t="s">
        <v>740</v>
      </c>
      <c r="W145" s="50" t="s">
        <v>741</v>
      </c>
      <c r="X145" s="50"/>
      <c r="Y145" s="50" t="s">
        <v>742</v>
      </c>
      <c r="Z145" s="50" t="s">
        <v>743</v>
      </c>
      <c r="AA145" s="50"/>
      <c r="AB145" s="50" t="s">
        <v>744</v>
      </c>
      <c r="AC145" s="50" t="s">
        <v>745</v>
      </c>
      <c r="AD145" s="50"/>
      <c r="AE145" s="50" t="s">
        <v>746</v>
      </c>
      <c r="AF145" s="50" t="s">
        <v>747</v>
      </c>
      <c r="AG145" s="50"/>
      <c r="AH145" s="50" t="s">
        <v>748</v>
      </c>
      <c r="AI145" s="50"/>
      <c r="AJ145" s="50"/>
      <c r="AK145" s="50"/>
      <c r="AL145" s="50"/>
      <c r="AM145" s="50"/>
      <c r="AN145" s="50"/>
      <c r="AO145" s="50"/>
    </row>
    <row r="146" spans="1:41" ht="45" customHeight="1" x14ac:dyDescent="0.25">
      <c r="A146" s="50"/>
      <c r="B146" s="50"/>
      <c r="C146" s="50"/>
      <c r="D146" s="50"/>
      <c r="E146" s="50"/>
      <c r="F146" s="50"/>
      <c r="G146" s="8" t="s">
        <v>43</v>
      </c>
      <c r="H146" s="8" t="s">
        <v>749</v>
      </c>
      <c r="I146" s="8" t="s">
        <v>750</v>
      </c>
      <c r="J146" s="50"/>
      <c r="K146" s="8" t="s">
        <v>43</v>
      </c>
      <c r="L146" s="8" t="s">
        <v>749</v>
      </c>
      <c r="M146" s="8" t="s">
        <v>750</v>
      </c>
      <c r="N146" s="50"/>
      <c r="O146" s="8" t="s">
        <v>751</v>
      </c>
      <c r="P146" s="8" t="s">
        <v>43</v>
      </c>
      <c r="Q146" s="50"/>
      <c r="R146" s="50"/>
      <c r="S146" s="8" t="s">
        <v>752</v>
      </c>
      <c r="T146" s="8" t="s">
        <v>753</v>
      </c>
      <c r="U146" s="50"/>
      <c r="V146" s="50"/>
      <c r="W146" s="8" t="s">
        <v>752</v>
      </c>
      <c r="X146" s="8" t="s">
        <v>753</v>
      </c>
      <c r="Y146" s="50"/>
      <c r="Z146" s="8" t="s">
        <v>754</v>
      </c>
      <c r="AA146" s="8" t="s">
        <v>755</v>
      </c>
      <c r="AB146" s="50"/>
      <c r="AC146" s="8" t="s">
        <v>754</v>
      </c>
      <c r="AD146" s="8" t="s">
        <v>755</v>
      </c>
      <c r="AE146" s="50"/>
      <c r="AF146" s="8" t="s">
        <v>754</v>
      </c>
      <c r="AG146" s="8" t="s">
        <v>755</v>
      </c>
      <c r="AH146" s="50"/>
      <c r="AI146" s="50"/>
      <c r="AJ146" s="50"/>
      <c r="AK146" s="50"/>
      <c r="AL146" s="50"/>
      <c r="AM146" s="50"/>
      <c r="AN146" s="50"/>
      <c r="AO146" s="50"/>
    </row>
    <row r="147" spans="1:41" ht="16.5" customHeight="1" x14ac:dyDescent="0.25">
      <c r="A147" s="9">
        <v>1</v>
      </c>
      <c r="B147" s="9">
        <v>2</v>
      </c>
      <c r="C147" s="9">
        <v>3</v>
      </c>
      <c r="D147" s="9">
        <v>4</v>
      </c>
      <c r="E147" s="9">
        <v>5</v>
      </c>
      <c r="F147" s="9">
        <v>6</v>
      </c>
      <c r="G147" s="9">
        <v>7</v>
      </c>
      <c r="H147" s="9">
        <v>8</v>
      </c>
      <c r="I147" s="9">
        <v>9</v>
      </c>
      <c r="J147" s="9">
        <v>10</v>
      </c>
      <c r="K147" s="9">
        <v>11</v>
      </c>
      <c r="L147" s="9">
        <v>12</v>
      </c>
      <c r="M147" s="9">
        <v>13</v>
      </c>
      <c r="N147" s="9">
        <v>14</v>
      </c>
      <c r="O147" s="9">
        <v>15</v>
      </c>
      <c r="P147" s="9">
        <v>16</v>
      </c>
      <c r="Q147" s="9">
        <v>17</v>
      </c>
      <c r="R147" s="9">
        <v>18</v>
      </c>
      <c r="S147" s="9">
        <v>19</v>
      </c>
      <c r="T147" s="9">
        <v>20</v>
      </c>
      <c r="U147" s="9">
        <v>21</v>
      </c>
      <c r="V147" s="9">
        <v>22</v>
      </c>
      <c r="W147" s="9">
        <v>23</v>
      </c>
      <c r="X147" s="9">
        <v>24</v>
      </c>
      <c r="Y147" s="9">
        <v>25</v>
      </c>
      <c r="Z147" s="9">
        <v>26</v>
      </c>
      <c r="AA147" s="9">
        <v>27</v>
      </c>
      <c r="AB147" s="9">
        <v>28</v>
      </c>
      <c r="AC147" s="9">
        <v>29</v>
      </c>
      <c r="AD147" s="9">
        <v>30</v>
      </c>
      <c r="AE147" s="9">
        <v>31</v>
      </c>
      <c r="AF147" s="9">
        <v>32</v>
      </c>
      <c r="AG147" s="9">
        <v>33</v>
      </c>
      <c r="AH147" s="9">
        <v>34</v>
      </c>
      <c r="AI147" s="9">
        <v>35</v>
      </c>
      <c r="AJ147" s="9">
        <v>36</v>
      </c>
      <c r="AK147" s="9">
        <v>37</v>
      </c>
      <c r="AL147" s="9">
        <v>38</v>
      </c>
      <c r="AM147" s="9">
        <v>39</v>
      </c>
      <c r="AN147" s="9">
        <v>40</v>
      </c>
      <c r="AO147" s="9">
        <v>41</v>
      </c>
    </row>
    <row r="148" spans="1:41" ht="66" customHeight="1" x14ac:dyDescent="0.25">
      <c r="A148" s="20">
        <v>1</v>
      </c>
      <c r="B148" s="21" t="s">
        <v>866</v>
      </c>
      <c r="C148" s="21" t="s">
        <v>129</v>
      </c>
      <c r="D148" s="21" t="s">
        <v>788</v>
      </c>
      <c r="E148" s="21" t="s">
        <v>758</v>
      </c>
      <c r="F148" s="22">
        <v>100</v>
      </c>
      <c r="G148" s="21" t="s">
        <v>759</v>
      </c>
      <c r="H148" s="21" t="s">
        <v>760</v>
      </c>
      <c r="I148" s="21" t="s">
        <v>759</v>
      </c>
      <c r="J148" s="21" t="s">
        <v>838</v>
      </c>
      <c r="K148" s="21" t="s">
        <v>61</v>
      </c>
      <c r="L148" s="21" t="s">
        <v>762</v>
      </c>
      <c r="M148" s="21" t="s">
        <v>63</v>
      </c>
      <c r="N148" s="21" t="s">
        <v>820</v>
      </c>
      <c r="O148" s="21" t="s">
        <v>867</v>
      </c>
      <c r="P148" s="21" t="s">
        <v>868</v>
      </c>
      <c r="Q148" s="21" t="s">
        <v>58</v>
      </c>
      <c r="R148" s="21" t="s">
        <v>57</v>
      </c>
      <c r="S148" s="23">
        <v>42878</v>
      </c>
      <c r="T148" s="24"/>
      <c r="U148" s="23">
        <v>43562</v>
      </c>
      <c r="V148" s="21" t="s">
        <v>764</v>
      </c>
      <c r="W148" s="23">
        <v>43556</v>
      </c>
      <c r="X148" s="23">
        <v>43646</v>
      </c>
      <c r="Y148" s="25">
        <v>21.364999999999998</v>
      </c>
      <c r="Z148" s="22">
        <v>0</v>
      </c>
      <c r="AA148" s="22" t="s">
        <v>783</v>
      </c>
      <c r="AB148" s="22">
        <v>18.151</v>
      </c>
      <c r="AC148" s="22">
        <v>3000</v>
      </c>
      <c r="AD148" s="22" t="s">
        <v>766</v>
      </c>
      <c r="AE148" s="22"/>
      <c r="AF148" s="22"/>
      <c r="AG148" s="22"/>
      <c r="AH148" s="22">
        <v>6.3170000000000002</v>
      </c>
      <c r="AI148" s="21"/>
      <c r="AJ148" s="25">
        <v>1</v>
      </c>
      <c r="AK148" s="26">
        <f>Y148*AJ148</f>
        <v>21.364999999999998</v>
      </c>
      <c r="AL148" s="26">
        <f>Y148+AH148</f>
        <v>27.681999999999999</v>
      </c>
      <c r="AM148" s="26">
        <f>MIN(AL148+AH148,'Реестр пред. отп. цен на ЖНВЛП'!N269)</f>
        <v>0</v>
      </c>
      <c r="AN148" s="25">
        <f>(Y148+AH148)*AJ148</f>
        <v>27.681999999999999</v>
      </c>
      <c r="AO148" s="26">
        <f>(MIN(AL148+AH148,'Реестр пред. отп. цен на ЖНВЛП'!N269))*AJ148</f>
        <v>0</v>
      </c>
    </row>
    <row r="149" spans="1:41" ht="28.5" customHeight="1" x14ac:dyDescent="0.25">
      <c r="A149" s="51" t="s">
        <v>870</v>
      </c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</row>
    <row r="150" spans="1:41" ht="51.75" customHeight="1" x14ac:dyDescent="0.25">
      <c r="A150" s="27">
        <v>2</v>
      </c>
      <c r="B150" s="28" t="s">
        <v>866</v>
      </c>
      <c r="C150" s="28" t="s">
        <v>127</v>
      </c>
      <c r="D150" s="28" t="s">
        <v>788</v>
      </c>
      <c r="E150" s="28" t="s">
        <v>758</v>
      </c>
      <c r="F150" s="29">
        <v>25</v>
      </c>
      <c r="G150" s="28" t="s">
        <v>759</v>
      </c>
      <c r="H150" s="28" t="s">
        <v>760</v>
      </c>
      <c r="I150" s="28" t="s">
        <v>759</v>
      </c>
      <c r="J150" s="28" t="s">
        <v>761</v>
      </c>
      <c r="K150" s="28" t="s">
        <v>61</v>
      </c>
      <c r="L150" s="28" t="s">
        <v>762</v>
      </c>
      <c r="M150" s="28" t="s">
        <v>63</v>
      </c>
      <c r="N150" s="28" t="s">
        <v>820</v>
      </c>
      <c r="O150" s="28" t="s">
        <v>867</v>
      </c>
      <c r="P150" s="28" t="s">
        <v>868</v>
      </c>
      <c r="Q150" s="28" t="s">
        <v>58</v>
      </c>
      <c r="R150" s="28" t="s">
        <v>57</v>
      </c>
      <c r="S150" s="30">
        <v>42878</v>
      </c>
      <c r="T150" s="31"/>
      <c r="U150" s="30">
        <v>43562</v>
      </c>
      <c r="V150" s="28" t="s">
        <v>764</v>
      </c>
      <c r="W150" s="30">
        <v>43556</v>
      </c>
      <c r="X150" s="30">
        <v>43646</v>
      </c>
      <c r="Y150" s="29">
        <v>7.4649999999999999</v>
      </c>
      <c r="Z150" s="29">
        <v>0</v>
      </c>
      <c r="AA150" s="29" t="s">
        <v>869</v>
      </c>
      <c r="AB150" s="29">
        <v>6.3170000000000002</v>
      </c>
      <c r="AC150" s="29">
        <v>5000</v>
      </c>
      <c r="AD150" s="29" t="s">
        <v>766</v>
      </c>
      <c r="AE150" s="29"/>
      <c r="AF150" s="29"/>
      <c r="AG150" s="29"/>
      <c r="AH150" s="29">
        <v>2.1520000000000001</v>
      </c>
      <c r="AI150" s="28"/>
      <c r="AJ150" s="28"/>
      <c r="AK150" s="28"/>
      <c r="AL150" s="28"/>
      <c r="AM150" s="28"/>
      <c r="AN150" s="28"/>
      <c r="AO150" s="28"/>
    </row>
    <row r="151" spans="1:41" ht="38.2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</row>
    <row r="152" spans="1:41" ht="20.25" customHeight="1" x14ac:dyDescent="0.25">
      <c r="A152" s="50" t="s">
        <v>22</v>
      </c>
      <c r="B152" s="50" t="s">
        <v>163</v>
      </c>
      <c r="C152" s="50" t="s">
        <v>723</v>
      </c>
      <c r="D152" s="50" t="s">
        <v>724</v>
      </c>
      <c r="E152" s="50" t="s">
        <v>725</v>
      </c>
      <c r="F152" s="50" t="s">
        <v>726</v>
      </c>
      <c r="G152" s="50"/>
      <c r="H152" s="50"/>
      <c r="I152" s="50"/>
      <c r="J152" s="50"/>
      <c r="K152" s="50" t="s">
        <v>727</v>
      </c>
      <c r="L152" s="50"/>
      <c r="M152" s="50"/>
      <c r="N152" s="50" t="s">
        <v>728</v>
      </c>
      <c r="O152" s="50" t="s">
        <v>173</v>
      </c>
      <c r="P152" s="50"/>
      <c r="Q152" s="50" t="s">
        <v>27</v>
      </c>
      <c r="R152" s="50" t="s">
        <v>28</v>
      </c>
      <c r="S152" s="50" t="s">
        <v>729</v>
      </c>
      <c r="T152" s="50"/>
      <c r="U152" s="50" t="s">
        <v>730</v>
      </c>
      <c r="V152" s="50" t="s">
        <v>731</v>
      </c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 t="s">
        <v>732</v>
      </c>
      <c r="AJ152" s="50" t="s">
        <v>733</v>
      </c>
      <c r="AK152" s="50" t="s">
        <v>150</v>
      </c>
      <c r="AL152" s="50" t="s">
        <v>734</v>
      </c>
      <c r="AM152" s="50" t="s">
        <v>735</v>
      </c>
      <c r="AN152" s="50" t="s">
        <v>736</v>
      </c>
      <c r="AO152" s="50" t="s">
        <v>737</v>
      </c>
    </row>
    <row r="153" spans="1:41" ht="18" customHeight="1" x14ac:dyDescent="0.25">
      <c r="A153" s="50"/>
      <c r="B153" s="50"/>
      <c r="C153" s="50"/>
      <c r="D153" s="50"/>
      <c r="E153" s="50"/>
      <c r="F153" s="50" t="s">
        <v>46</v>
      </c>
      <c r="G153" s="50" t="s">
        <v>738</v>
      </c>
      <c r="H153" s="50"/>
      <c r="I153" s="50"/>
      <c r="J153" s="50" t="s">
        <v>739</v>
      </c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 t="s">
        <v>740</v>
      </c>
      <c r="W153" s="50" t="s">
        <v>741</v>
      </c>
      <c r="X153" s="50"/>
      <c r="Y153" s="50" t="s">
        <v>742</v>
      </c>
      <c r="Z153" s="50" t="s">
        <v>743</v>
      </c>
      <c r="AA153" s="50"/>
      <c r="AB153" s="50" t="s">
        <v>744</v>
      </c>
      <c r="AC153" s="50" t="s">
        <v>745</v>
      </c>
      <c r="AD153" s="50"/>
      <c r="AE153" s="50" t="s">
        <v>746</v>
      </c>
      <c r="AF153" s="50" t="s">
        <v>747</v>
      </c>
      <c r="AG153" s="50"/>
      <c r="AH153" s="50" t="s">
        <v>748</v>
      </c>
      <c r="AI153" s="50"/>
      <c r="AJ153" s="50"/>
      <c r="AK153" s="50"/>
      <c r="AL153" s="50"/>
      <c r="AM153" s="50"/>
      <c r="AN153" s="50"/>
      <c r="AO153" s="50"/>
    </row>
    <row r="154" spans="1:41" ht="45" customHeight="1" x14ac:dyDescent="0.25">
      <c r="A154" s="50"/>
      <c r="B154" s="50"/>
      <c r="C154" s="50"/>
      <c r="D154" s="50"/>
      <c r="E154" s="50"/>
      <c r="F154" s="50"/>
      <c r="G154" s="8" t="s">
        <v>43</v>
      </c>
      <c r="H154" s="8" t="s">
        <v>749</v>
      </c>
      <c r="I154" s="8" t="s">
        <v>750</v>
      </c>
      <c r="J154" s="50"/>
      <c r="K154" s="8" t="s">
        <v>43</v>
      </c>
      <c r="L154" s="8" t="s">
        <v>749</v>
      </c>
      <c r="M154" s="8" t="s">
        <v>750</v>
      </c>
      <c r="N154" s="50"/>
      <c r="O154" s="8" t="s">
        <v>751</v>
      </c>
      <c r="P154" s="8" t="s">
        <v>43</v>
      </c>
      <c r="Q154" s="50"/>
      <c r="R154" s="50"/>
      <c r="S154" s="8" t="s">
        <v>752</v>
      </c>
      <c r="T154" s="8" t="s">
        <v>753</v>
      </c>
      <c r="U154" s="50"/>
      <c r="V154" s="50"/>
      <c r="W154" s="8" t="s">
        <v>752</v>
      </c>
      <c r="X154" s="8" t="s">
        <v>753</v>
      </c>
      <c r="Y154" s="50"/>
      <c r="Z154" s="8" t="s">
        <v>754</v>
      </c>
      <c r="AA154" s="8" t="s">
        <v>755</v>
      </c>
      <c r="AB154" s="50"/>
      <c r="AC154" s="8" t="s">
        <v>754</v>
      </c>
      <c r="AD154" s="8" t="s">
        <v>755</v>
      </c>
      <c r="AE154" s="50"/>
      <c r="AF154" s="8" t="s">
        <v>754</v>
      </c>
      <c r="AG154" s="8" t="s">
        <v>755</v>
      </c>
      <c r="AH154" s="50"/>
      <c r="AI154" s="50"/>
      <c r="AJ154" s="50"/>
      <c r="AK154" s="50"/>
      <c r="AL154" s="50"/>
      <c r="AM154" s="50"/>
      <c r="AN154" s="50"/>
      <c r="AO154" s="50"/>
    </row>
    <row r="155" spans="1:41" ht="16.5" customHeight="1" x14ac:dyDescent="0.25">
      <c r="A155" s="9">
        <v>1</v>
      </c>
      <c r="B155" s="9">
        <v>2</v>
      </c>
      <c r="C155" s="9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  <c r="O155" s="9">
        <v>15</v>
      </c>
      <c r="P155" s="9">
        <v>16</v>
      </c>
      <c r="Q155" s="9">
        <v>17</v>
      </c>
      <c r="R155" s="9">
        <v>18</v>
      </c>
      <c r="S155" s="9">
        <v>19</v>
      </c>
      <c r="T155" s="9">
        <v>20</v>
      </c>
      <c r="U155" s="9">
        <v>21</v>
      </c>
      <c r="V155" s="9">
        <v>22</v>
      </c>
      <c r="W155" s="9">
        <v>23</v>
      </c>
      <c r="X155" s="9">
        <v>24</v>
      </c>
      <c r="Y155" s="9">
        <v>25</v>
      </c>
      <c r="Z155" s="9">
        <v>26</v>
      </c>
      <c r="AA155" s="9">
        <v>27</v>
      </c>
      <c r="AB155" s="9">
        <v>28</v>
      </c>
      <c r="AC155" s="9">
        <v>29</v>
      </c>
      <c r="AD155" s="9">
        <v>30</v>
      </c>
      <c r="AE155" s="9">
        <v>31</v>
      </c>
      <c r="AF155" s="9">
        <v>32</v>
      </c>
      <c r="AG155" s="9">
        <v>33</v>
      </c>
      <c r="AH155" s="9">
        <v>34</v>
      </c>
      <c r="AI155" s="9">
        <v>35</v>
      </c>
      <c r="AJ155" s="9">
        <v>36</v>
      </c>
      <c r="AK155" s="9">
        <v>37</v>
      </c>
      <c r="AL155" s="9">
        <v>38</v>
      </c>
      <c r="AM155" s="9">
        <v>39</v>
      </c>
      <c r="AN155" s="9">
        <v>40</v>
      </c>
      <c r="AO155" s="9">
        <v>41</v>
      </c>
    </row>
    <row r="156" spans="1:41" ht="66" customHeight="1" x14ac:dyDescent="0.25">
      <c r="A156" s="20">
        <v>1</v>
      </c>
      <c r="B156" s="21" t="s">
        <v>871</v>
      </c>
      <c r="C156" s="21" t="s">
        <v>131</v>
      </c>
      <c r="D156" s="21" t="s">
        <v>872</v>
      </c>
      <c r="E156" s="21" t="s">
        <v>770</v>
      </c>
      <c r="F156" s="22">
        <v>500</v>
      </c>
      <c r="G156" s="21" t="s">
        <v>771</v>
      </c>
      <c r="H156" s="21" t="s">
        <v>772</v>
      </c>
      <c r="I156" s="21" t="s">
        <v>773</v>
      </c>
      <c r="J156" s="21" t="s">
        <v>873</v>
      </c>
      <c r="K156" s="21" t="s">
        <v>68</v>
      </c>
      <c r="L156" s="21" t="s">
        <v>775</v>
      </c>
      <c r="M156" s="21" t="s">
        <v>70</v>
      </c>
      <c r="N156" s="21" t="s">
        <v>874</v>
      </c>
      <c r="O156" s="21" t="s">
        <v>875</v>
      </c>
      <c r="P156" s="21" t="s">
        <v>876</v>
      </c>
      <c r="Q156" s="21" t="s">
        <v>58</v>
      </c>
      <c r="R156" s="21" t="s">
        <v>58</v>
      </c>
      <c r="S156" s="23">
        <v>42878</v>
      </c>
      <c r="T156" s="24"/>
      <c r="U156" s="23">
        <v>43562</v>
      </c>
      <c r="V156" s="21" t="s">
        <v>764</v>
      </c>
      <c r="W156" s="23">
        <v>43556</v>
      </c>
      <c r="X156" s="23">
        <v>43646</v>
      </c>
      <c r="Y156" s="25">
        <v>1.9550000000000001</v>
      </c>
      <c r="Z156" s="22">
        <v>0</v>
      </c>
      <c r="AA156" s="22" t="s">
        <v>877</v>
      </c>
      <c r="AB156" s="22">
        <v>1.5960000000000001</v>
      </c>
      <c r="AC156" s="22">
        <v>4000</v>
      </c>
      <c r="AD156" s="22" t="s">
        <v>766</v>
      </c>
      <c r="AE156" s="22"/>
      <c r="AF156" s="22"/>
      <c r="AG156" s="22"/>
      <c r="AH156" s="22">
        <v>0.6</v>
      </c>
      <c r="AI156" s="21"/>
      <c r="AJ156" s="25">
        <v>1</v>
      </c>
      <c r="AK156" s="26">
        <f>Y156*AJ156</f>
        <v>1.9550000000000001</v>
      </c>
      <c r="AL156" s="26">
        <f>Y156+AH156</f>
        <v>2.5550000000000002</v>
      </c>
      <c r="AM156" s="26">
        <f>MIN(AL156+AH156,'Реестр пред. отп. цен на ЖНВЛП'!N277)</f>
        <v>0</v>
      </c>
      <c r="AN156" s="25">
        <f>(Y156+AH156)*AJ156</f>
        <v>2.5550000000000002</v>
      </c>
      <c r="AO156" s="26">
        <f>(MIN(AL156+AH156,'Реестр пред. отп. цен на ЖНВЛП'!N277))*AJ156</f>
        <v>0</v>
      </c>
    </row>
    <row r="157" spans="1:41" ht="28.5" customHeight="1" x14ac:dyDescent="0.25">
      <c r="A157" s="51" t="s">
        <v>878</v>
      </c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</row>
    <row r="158" spans="1:41" ht="51.75" customHeight="1" x14ac:dyDescent="0.25">
      <c r="A158" s="27">
        <v>2</v>
      </c>
      <c r="B158" s="28" t="s">
        <v>871</v>
      </c>
      <c r="C158" s="28" t="s">
        <v>879</v>
      </c>
      <c r="D158" s="28" t="s">
        <v>872</v>
      </c>
      <c r="E158" s="28" t="s">
        <v>770</v>
      </c>
      <c r="F158" s="29">
        <v>250</v>
      </c>
      <c r="G158" s="28" t="s">
        <v>771</v>
      </c>
      <c r="H158" s="28" t="s">
        <v>772</v>
      </c>
      <c r="I158" s="28" t="s">
        <v>773</v>
      </c>
      <c r="J158" s="28" t="s">
        <v>880</v>
      </c>
      <c r="K158" s="28" t="s">
        <v>68</v>
      </c>
      <c r="L158" s="28" t="s">
        <v>775</v>
      </c>
      <c r="M158" s="28" t="s">
        <v>70</v>
      </c>
      <c r="N158" s="28" t="s">
        <v>874</v>
      </c>
      <c r="O158" s="28" t="s">
        <v>881</v>
      </c>
      <c r="P158" s="28" t="s">
        <v>882</v>
      </c>
      <c r="Q158" s="28" t="s">
        <v>58</v>
      </c>
      <c r="R158" s="28" t="s">
        <v>58</v>
      </c>
      <c r="S158" s="30">
        <v>42878</v>
      </c>
      <c r="T158" s="31"/>
      <c r="U158" s="30">
        <v>43562</v>
      </c>
      <c r="V158" s="28" t="s">
        <v>764</v>
      </c>
      <c r="W158" s="30">
        <v>43556</v>
      </c>
      <c r="X158" s="30">
        <v>43646</v>
      </c>
      <c r="Y158" s="29">
        <v>1.7829999999999999</v>
      </c>
      <c r="Z158" s="29">
        <v>0</v>
      </c>
      <c r="AA158" s="29" t="s">
        <v>766</v>
      </c>
      <c r="AB158" s="29"/>
      <c r="AC158" s="29"/>
      <c r="AD158" s="29"/>
      <c r="AE158" s="29"/>
      <c r="AF158" s="29"/>
      <c r="AG158" s="29"/>
      <c r="AH158" s="29">
        <v>0.63800000000000001</v>
      </c>
      <c r="AI158" s="28"/>
      <c r="AJ158" s="28"/>
      <c r="AK158" s="28"/>
      <c r="AL158" s="28"/>
      <c r="AM158" s="28"/>
      <c r="AN158" s="28"/>
      <c r="AO158" s="28"/>
    </row>
  </sheetData>
  <mergeCells count="669">
    <mergeCell ref="A1:AO1"/>
    <mergeCell ref="A2:AO2"/>
    <mergeCell ref="A3:C3"/>
    <mergeCell ref="D3:AO3"/>
    <mergeCell ref="A4:AO4"/>
    <mergeCell ref="A5:A7"/>
    <mergeCell ref="B5:B7"/>
    <mergeCell ref="C5:C7"/>
    <mergeCell ref="D5:D7"/>
    <mergeCell ref="E5:E7"/>
    <mergeCell ref="F5:J5"/>
    <mergeCell ref="K5:M6"/>
    <mergeCell ref="N5:N7"/>
    <mergeCell ref="O5:P6"/>
    <mergeCell ref="Q5:Q7"/>
    <mergeCell ref="R5:R7"/>
    <mergeCell ref="S5:T6"/>
    <mergeCell ref="U5:U7"/>
    <mergeCell ref="V5:AH5"/>
    <mergeCell ref="AI5:AI7"/>
    <mergeCell ref="AJ5:AJ7"/>
    <mergeCell ref="AK5:AK7"/>
    <mergeCell ref="AL5:AL7"/>
    <mergeCell ref="AM5:AM7"/>
    <mergeCell ref="AN5:AN7"/>
    <mergeCell ref="AO5:AO7"/>
    <mergeCell ref="F6:F7"/>
    <mergeCell ref="G6:I6"/>
    <mergeCell ref="J6:J7"/>
    <mergeCell ref="V6:V7"/>
    <mergeCell ref="W6:X6"/>
    <mergeCell ref="Y6:Y7"/>
    <mergeCell ref="Z6:AA6"/>
    <mergeCell ref="AB6:AB7"/>
    <mergeCell ref="AC6:AD6"/>
    <mergeCell ref="AE6:AE7"/>
    <mergeCell ref="AF6:AG6"/>
    <mergeCell ref="AH6:AH7"/>
    <mergeCell ref="A10:AO10"/>
    <mergeCell ref="A12:AO12"/>
    <mergeCell ref="A13:A15"/>
    <mergeCell ref="B13:B15"/>
    <mergeCell ref="C13:C15"/>
    <mergeCell ref="D13:D15"/>
    <mergeCell ref="E13:E15"/>
    <mergeCell ref="F13:J13"/>
    <mergeCell ref="K13:M14"/>
    <mergeCell ref="N13:N15"/>
    <mergeCell ref="O13:P14"/>
    <mergeCell ref="Q13:Q15"/>
    <mergeCell ref="R13:R15"/>
    <mergeCell ref="S13:T14"/>
    <mergeCell ref="U13:U15"/>
    <mergeCell ref="V13:AH13"/>
    <mergeCell ref="AI13:AI15"/>
    <mergeCell ref="AJ13:AJ15"/>
    <mergeCell ref="AK13:AK15"/>
    <mergeCell ref="AL13:AL15"/>
    <mergeCell ref="AM13:AM15"/>
    <mergeCell ref="AN13:AN15"/>
    <mergeCell ref="AO13:AO15"/>
    <mergeCell ref="F14:F15"/>
    <mergeCell ref="G14:I14"/>
    <mergeCell ref="J14:J15"/>
    <mergeCell ref="V14:V15"/>
    <mergeCell ref="W14:X14"/>
    <mergeCell ref="Y14:Y15"/>
    <mergeCell ref="Z14:AA14"/>
    <mergeCell ref="AB14:AB15"/>
    <mergeCell ref="AC14:AD14"/>
    <mergeCell ref="AE14:AE15"/>
    <mergeCell ref="AF14:AG14"/>
    <mergeCell ref="AH14:AH15"/>
    <mergeCell ref="A18:AO18"/>
    <mergeCell ref="A20:AO20"/>
    <mergeCell ref="A21:A23"/>
    <mergeCell ref="B21:B23"/>
    <mergeCell ref="C21:C23"/>
    <mergeCell ref="D21:D23"/>
    <mergeCell ref="E21:E23"/>
    <mergeCell ref="F21:J21"/>
    <mergeCell ref="K21:M22"/>
    <mergeCell ref="N21:N23"/>
    <mergeCell ref="O21:P22"/>
    <mergeCell ref="Q21:Q23"/>
    <mergeCell ref="R21:R23"/>
    <mergeCell ref="S21:T22"/>
    <mergeCell ref="U21:U23"/>
    <mergeCell ref="V21:AH21"/>
    <mergeCell ref="AI21:AI23"/>
    <mergeCell ref="AJ21:AJ23"/>
    <mergeCell ref="AK21:AK23"/>
    <mergeCell ref="AL21:AL23"/>
    <mergeCell ref="AM21:AM23"/>
    <mergeCell ref="AN21:AN23"/>
    <mergeCell ref="AO21:AO23"/>
    <mergeCell ref="F22:F23"/>
    <mergeCell ref="G22:I22"/>
    <mergeCell ref="J22:J23"/>
    <mergeCell ref="V22:V23"/>
    <mergeCell ref="W22:X22"/>
    <mergeCell ref="Y22:Y23"/>
    <mergeCell ref="Z22:AA22"/>
    <mergeCell ref="AB22:AB23"/>
    <mergeCell ref="AC22:AD22"/>
    <mergeCell ref="AE22:AE23"/>
    <mergeCell ref="AF22:AG22"/>
    <mergeCell ref="AH22:AH23"/>
    <mergeCell ref="A26:AO26"/>
    <mergeCell ref="A29:AO29"/>
    <mergeCell ref="A30:A32"/>
    <mergeCell ref="B30:B32"/>
    <mergeCell ref="C30:C32"/>
    <mergeCell ref="D30:D32"/>
    <mergeCell ref="E30:E32"/>
    <mergeCell ref="F30:J30"/>
    <mergeCell ref="K30:M31"/>
    <mergeCell ref="N30:N32"/>
    <mergeCell ref="O30:P31"/>
    <mergeCell ref="Q30:Q32"/>
    <mergeCell ref="R30:R32"/>
    <mergeCell ref="S30:T31"/>
    <mergeCell ref="U30:U32"/>
    <mergeCell ref="V30:AH30"/>
    <mergeCell ref="AI30:AI32"/>
    <mergeCell ref="AJ30:AJ32"/>
    <mergeCell ref="AK30:AK32"/>
    <mergeCell ref="AL30:AL32"/>
    <mergeCell ref="AM30:AM32"/>
    <mergeCell ref="AN30:AN32"/>
    <mergeCell ref="AO30:AO32"/>
    <mergeCell ref="F31:F32"/>
    <mergeCell ref="G31:I31"/>
    <mergeCell ref="J31:J32"/>
    <mergeCell ref="V31:V32"/>
    <mergeCell ref="W31:X31"/>
    <mergeCell ref="Y31:Y32"/>
    <mergeCell ref="Z31:AA31"/>
    <mergeCell ref="AB31:AB32"/>
    <mergeCell ref="AC31:AD31"/>
    <mergeCell ref="AE31:AE32"/>
    <mergeCell ref="AF31:AG31"/>
    <mergeCell ref="AH31:AH32"/>
    <mergeCell ref="A35:AO35"/>
    <mergeCell ref="A38:AO38"/>
    <mergeCell ref="A39:A41"/>
    <mergeCell ref="B39:B41"/>
    <mergeCell ref="C39:C41"/>
    <mergeCell ref="D39:D41"/>
    <mergeCell ref="E39:E41"/>
    <mergeCell ref="F39:J39"/>
    <mergeCell ref="K39:M40"/>
    <mergeCell ref="N39:N41"/>
    <mergeCell ref="O39:P40"/>
    <mergeCell ref="Q39:Q41"/>
    <mergeCell ref="R39:R41"/>
    <mergeCell ref="S39:T40"/>
    <mergeCell ref="U39:U41"/>
    <mergeCell ref="V39:AH39"/>
    <mergeCell ref="AI39:AI41"/>
    <mergeCell ref="AJ39:AJ41"/>
    <mergeCell ref="AK39:AK41"/>
    <mergeCell ref="AL39:AL41"/>
    <mergeCell ref="AM39:AM41"/>
    <mergeCell ref="AN39:AN41"/>
    <mergeCell ref="AO39:AO41"/>
    <mergeCell ref="F40:F41"/>
    <mergeCell ref="G40:I40"/>
    <mergeCell ref="J40:J41"/>
    <mergeCell ref="V40:V41"/>
    <mergeCell ref="W40:X40"/>
    <mergeCell ref="Y40:Y41"/>
    <mergeCell ref="Z40:AA40"/>
    <mergeCell ref="AB40:AB41"/>
    <mergeCell ref="AC40:AD40"/>
    <mergeCell ref="AE40:AE41"/>
    <mergeCell ref="AF40:AG40"/>
    <mergeCell ref="AH40:AH41"/>
    <mergeCell ref="A44:AO44"/>
    <mergeCell ref="A46:AO46"/>
    <mergeCell ref="A47:A49"/>
    <mergeCell ref="B47:B49"/>
    <mergeCell ref="C47:C49"/>
    <mergeCell ref="D47:D49"/>
    <mergeCell ref="E47:E49"/>
    <mergeCell ref="F47:J47"/>
    <mergeCell ref="K47:M48"/>
    <mergeCell ref="N47:N49"/>
    <mergeCell ref="O47:P48"/>
    <mergeCell ref="Q47:Q49"/>
    <mergeCell ref="R47:R49"/>
    <mergeCell ref="S47:T48"/>
    <mergeCell ref="U47:U49"/>
    <mergeCell ref="V47:AH47"/>
    <mergeCell ref="AI47:AI49"/>
    <mergeCell ref="AJ47:AJ49"/>
    <mergeCell ref="AK47:AK49"/>
    <mergeCell ref="AL47:AL49"/>
    <mergeCell ref="AM47:AM49"/>
    <mergeCell ref="AN47:AN49"/>
    <mergeCell ref="AO47:AO49"/>
    <mergeCell ref="F48:F49"/>
    <mergeCell ref="G48:I48"/>
    <mergeCell ref="J48:J49"/>
    <mergeCell ref="V48:V49"/>
    <mergeCell ref="W48:X48"/>
    <mergeCell ref="Y48:Y49"/>
    <mergeCell ref="Z48:AA48"/>
    <mergeCell ref="AB48:AB49"/>
    <mergeCell ref="AC48:AD48"/>
    <mergeCell ref="AE48:AE49"/>
    <mergeCell ref="AF48:AG48"/>
    <mergeCell ref="AH48:AH49"/>
    <mergeCell ref="A52:AO52"/>
    <mergeCell ref="A54:AO54"/>
    <mergeCell ref="A55:A57"/>
    <mergeCell ref="B55:B57"/>
    <mergeCell ref="C55:C57"/>
    <mergeCell ref="D55:D57"/>
    <mergeCell ref="E55:E57"/>
    <mergeCell ref="F55:J55"/>
    <mergeCell ref="K55:M56"/>
    <mergeCell ref="N55:N57"/>
    <mergeCell ref="O55:P56"/>
    <mergeCell ref="Q55:Q57"/>
    <mergeCell ref="R55:R57"/>
    <mergeCell ref="S55:T56"/>
    <mergeCell ref="U55:U57"/>
    <mergeCell ref="V55:AH55"/>
    <mergeCell ref="AI55:AI57"/>
    <mergeCell ref="AJ55:AJ57"/>
    <mergeCell ref="AK55:AK57"/>
    <mergeCell ref="AL55:AL57"/>
    <mergeCell ref="AM55:AM57"/>
    <mergeCell ref="AN55:AN57"/>
    <mergeCell ref="AO55:AO57"/>
    <mergeCell ref="F56:F57"/>
    <mergeCell ref="G56:I56"/>
    <mergeCell ref="J56:J57"/>
    <mergeCell ref="V56:V57"/>
    <mergeCell ref="W56:X56"/>
    <mergeCell ref="Y56:Y57"/>
    <mergeCell ref="Z56:AA56"/>
    <mergeCell ref="AB56:AB57"/>
    <mergeCell ref="AC56:AD56"/>
    <mergeCell ref="AE56:AE57"/>
    <mergeCell ref="AF56:AG56"/>
    <mergeCell ref="AH56:AH57"/>
    <mergeCell ref="A60:AO60"/>
    <mergeCell ref="A62:AO62"/>
    <mergeCell ref="A63:A65"/>
    <mergeCell ref="B63:B65"/>
    <mergeCell ref="C63:C65"/>
    <mergeCell ref="D63:D65"/>
    <mergeCell ref="E63:E65"/>
    <mergeCell ref="F63:J63"/>
    <mergeCell ref="K63:M64"/>
    <mergeCell ref="N63:N65"/>
    <mergeCell ref="O63:P64"/>
    <mergeCell ref="Q63:Q65"/>
    <mergeCell ref="R63:R65"/>
    <mergeCell ref="S63:T64"/>
    <mergeCell ref="U63:U65"/>
    <mergeCell ref="V63:AH63"/>
    <mergeCell ref="AI63:AI65"/>
    <mergeCell ref="AJ63:AJ65"/>
    <mergeCell ref="AK63:AK65"/>
    <mergeCell ref="AL63:AL65"/>
    <mergeCell ref="AM63:AM65"/>
    <mergeCell ref="AN63:AN65"/>
    <mergeCell ref="AO63:AO65"/>
    <mergeCell ref="F64:F65"/>
    <mergeCell ref="G64:I64"/>
    <mergeCell ref="J64:J65"/>
    <mergeCell ref="V64:V65"/>
    <mergeCell ref="W64:X64"/>
    <mergeCell ref="Y64:Y65"/>
    <mergeCell ref="Z64:AA64"/>
    <mergeCell ref="AB64:AB65"/>
    <mergeCell ref="AC64:AD64"/>
    <mergeCell ref="AE64:AE65"/>
    <mergeCell ref="AF64:AG64"/>
    <mergeCell ref="AH64:AH65"/>
    <mergeCell ref="A68:AO68"/>
    <mergeCell ref="A71:AO71"/>
    <mergeCell ref="A72:A74"/>
    <mergeCell ref="B72:B74"/>
    <mergeCell ref="C72:C74"/>
    <mergeCell ref="D72:D74"/>
    <mergeCell ref="E72:E74"/>
    <mergeCell ref="F72:J72"/>
    <mergeCell ref="K72:M73"/>
    <mergeCell ref="N72:N74"/>
    <mergeCell ref="O72:P73"/>
    <mergeCell ref="Q72:Q74"/>
    <mergeCell ref="R72:R74"/>
    <mergeCell ref="S72:T73"/>
    <mergeCell ref="U72:U74"/>
    <mergeCell ref="V72:AH72"/>
    <mergeCell ref="AI72:AI74"/>
    <mergeCell ref="AJ72:AJ74"/>
    <mergeCell ref="AK72:AK74"/>
    <mergeCell ref="AL72:AL74"/>
    <mergeCell ref="AM72:AM74"/>
    <mergeCell ref="AN72:AN74"/>
    <mergeCell ref="AO72:AO74"/>
    <mergeCell ref="F73:F74"/>
    <mergeCell ref="G73:I73"/>
    <mergeCell ref="J73:J74"/>
    <mergeCell ref="V73:V74"/>
    <mergeCell ref="W73:X73"/>
    <mergeCell ref="Y73:Y74"/>
    <mergeCell ref="Z73:AA73"/>
    <mergeCell ref="AB73:AB74"/>
    <mergeCell ref="AC73:AD73"/>
    <mergeCell ref="AE73:AE74"/>
    <mergeCell ref="AF73:AG73"/>
    <mergeCell ref="AH73:AH74"/>
    <mergeCell ref="A77:AO77"/>
    <mergeCell ref="A79:AO79"/>
    <mergeCell ref="A80:A82"/>
    <mergeCell ref="B80:B82"/>
    <mergeCell ref="C80:C82"/>
    <mergeCell ref="D80:D82"/>
    <mergeCell ref="E80:E82"/>
    <mergeCell ref="F80:J80"/>
    <mergeCell ref="K80:M81"/>
    <mergeCell ref="N80:N82"/>
    <mergeCell ref="O80:P81"/>
    <mergeCell ref="Q80:Q82"/>
    <mergeCell ref="R80:R82"/>
    <mergeCell ref="S80:T81"/>
    <mergeCell ref="U80:U82"/>
    <mergeCell ref="V80:AH80"/>
    <mergeCell ref="AI80:AI82"/>
    <mergeCell ref="AJ80:AJ82"/>
    <mergeCell ref="AK80:AK82"/>
    <mergeCell ref="AL80:AL82"/>
    <mergeCell ref="AM80:AM82"/>
    <mergeCell ref="AN80:AN82"/>
    <mergeCell ref="AO80:AO82"/>
    <mergeCell ref="F81:F82"/>
    <mergeCell ref="G81:I81"/>
    <mergeCell ref="J81:J82"/>
    <mergeCell ref="V81:V82"/>
    <mergeCell ref="W81:X81"/>
    <mergeCell ref="Y81:Y82"/>
    <mergeCell ref="Z81:AA81"/>
    <mergeCell ref="AB81:AB82"/>
    <mergeCell ref="AC81:AD81"/>
    <mergeCell ref="AE81:AE82"/>
    <mergeCell ref="AF81:AG81"/>
    <mergeCell ref="AH81:AH82"/>
    <mergeCell ref="A85:AO85"/>
    <mergeCell ref="A87:AO87"/>
    <mergeCell ref="A88:A90"/>
    <mergeCell ref="B88:B90"/>
    <mergeCell ref="C88:C90"/>
    <mergeCell ref="D88:D90"/>
    <mergeCell ref="E88:E90"/>
    <mergeCell ref="F88:J88"/>
    <mergeCell ref="K88:M89"/>
    <mergeCell ref="N88:N90"/>
    <mergeCell ref="O88:P89"/>
    <mergeCell ref="Q88:Q90"/>
    <mergeCell ref="R88:R90"/>
    <mergeCell ref="S88:T89"/>
    <mergeCell ref="U88:U90"/>
    <mergeCell ref="V88:AH88"/>
    <mergeCell ref="AI88:AI90"/>
    <mergeCell ref="AJ88:AJ90"/>
    <mergeCell ref="AK88:AK90"/>
    <mergeCell ref="AL88:AL90"/>
    <mergeCell ref="AM88:AM90"/>
    <mergeCell ref="AN88:AN90"/>
    <mergeCell ref="AO88:AO90"/>
    <mergeCell ref="F89:F90"/>
    <mergeCell ref="G89:I89"/>
    <mergeCell ref="J89:J90"/>
    <mergeCell ref="V89:V90"/>
    <mergeCell ref="W89:X89"/>
    <mergeCell ref="Y89:Y90"/>
    <mergeCell ref="Z89:AA89"/>
    <mergeCell ref="AB89:AB90"/>
    <mergeCell ref="AC89:AD89"/>
    <mergeCell ref="AE89:AE90"/>
    <mergeCell ref="AF89:AG89"/>
    <mergeCell ref="AH89:AH90"/>
    <mergeCell ref="A93:AO93"/>
    <mergeCell ref="A95:AO95"/>
    <mergeCell ref="A96:A98"/>
    <mergeCell ref="B96:B98"/>
    <mergeCell ref="C96:C98"/>
    <mergeCell ref="D96:D98"/>
    <mergeCell ref="E96:E98"/>
    <mergeCell ref="F96:J96"/>
    <mergeCell ref="K96:M97"/>
    <mergeCell ref="N96:N98"/>
    <mergeCell ref="O96:P97"/>
    <mergeCell ref="Q96:Q98"/>
    <mergeCell ref="R96:R98"/>
    <mergeCell ref="S96:T97"/>
    <mergeCell ref="U96:U98"/>
    <mergeCell ref="V96:AH96"/>
    <mergeCell ref="AI96:AI98"/>
    <mergeCell ref="AJ96:AJ98"/>
    <mergeCell ref="AK96:AK98"/>
    <mergeCell ref="AL96:AL98"/>
    <mergeCell ref="AM96:AM98"/>
    <mergeCell ref="AN96:AN98"/>
    <mergeCell ref="AO96:AO98"/>
    <mergeCell ref="F97:F98"/>
    <mergeCell ref="G97:I97"/>
    <mergeCell ref="J97:J98"/>
    <mergeCell ref="V97:V98"/>
    <mergeCell ref="W97:X97"/>
    <mergeCell ref="Y97:Y98"/>
    <mergeCell ref="Z97:AA97"/>
    <mergeCell ref="AB97:AB98"/>
    <mergeCell ref="AC97:AD97"/>
    <mergeCell ref="AE97:AE98"/>
    <mergeCell ref="AF97:AG97"/>
    <mergeCell ref="AH97:AH98"/>
    <mergeCell ref="A101:AO101"/>
    <mergeCell ref="A103:AO103"/>
    <mergeCell ref="A104:A106"/>
    <mergeCell ref="B104:B106"/>
    <mergeCell ref="C104:C106"/>
    <mergeCell ref="D104:D106"/>
    <mergeCell ref="E104:E106"/>
    <mergeCell ref="F104:J104"/>
    <mergeCell ref="K104:M105"/>
    <mergeCell ref="N104:N106"/>
    <mergeCell ref="O104:P105"/>
    <mergeCell ref="Q104:Q106"/>
    <mergeCell ref="R104:R106"/>
    <mergeCell ref="S104:T105"/>
    <mergeCell ref="U104:U106"/>
    <mergeCell ref="V104:AH104"/>
    <mergeCell ref="AI104:AI106"/>
    <mergeCell ref="AJ104:AJ106"/>
    <mergeCell ref="AK104:AK106"/>
    <mergeCell ref="AL104:AL106"/>
    <mergeCell ref="AM104:AM106"/>
    <mergeCell ref="AN104:AN106"/>
    <mergeCell ref="AO104:AO106"/>
    <mergeCell ref="F105:F106"/>
    <mergeCell ref="G105:I105"/>
    <mergeCell ref="J105:J106"/>
    <mergeCell ref="V105:V106"/>
    <mergeCell ref="W105:X105"/>
    <mergeCell ref="Y105:Y106"/>
    <mergeCell ref="Z105:AA105"/>
    <mergeCell ref="AB105:AB106"/>
    <mergeCell ref="AC105:AD105"/>
    <mergeCell ref="AE105:AE106"/>
    <mergeCell ref="AF105:AG105"/>
    <mergeCell ref="AH105:AH106"/>
    <mergeCell ref="A109:AO109"/>
    <mergeCell ref="A111:AO111"/>
    <mergeCell ref="A112:A114"/>
    <mergeCell ref="B112:B114"/>
    <mergeCell ref="C112:C114"/>
    <mergeCell ref="D112:D114"/>
    <mergeCell ref="E112:E114"/>
    <mergeCell ref="F112:J112"/>
    <mergeCell ref="K112:M113"/>
    <mergeCell ref="N112:N114"/>
    <mergeCell ref="O112:P113"/>
    <mergeCell ref="Q112:Q114"/>
    <mergeCell ref="R112:R114"/>
    <mergeCell ref="S112:T113"/>
    <mergeCell ref="U112:U114"/>
    <mergeCell ref="V112:AH112"/>
    <mergeCell ref="AI112:AI114"/>
    <mergeCell ref="AJ112:AJ114"/>
    <mergeCell ref="AK112:AK114"/>
    <mergeCell ref="AL112:AL114"/>
    <mergeCell ref="AM112:AM114"/>
    <mergeCell ref="AN112:AN114"/>
    <mergeCell ref="AO112:AO114"/>
    <mergeCell ref="F113:F114"/>
    <mergeCell ref="G113:I113"/>
    <mergeCell ref="J113:J114"/>
    <mergeCell ref="V113:V114"/>
    <mergeCell ref="W113:X113"/>
    <mergeCell ref="Y113:Y114"/>
    <mergeCell ref="Z113:AA113"/>
    <mergeCell ref="AB113:AB114"/>
    <mergeCell ref="AC113:AD113"/>
    <mergeCell ref="AE113:AE114"/>
    <mergeCell ref="AF113:AG113"/>
    <mergeCell ref="AH113:AH114"/>
    <mergeCell ref="A117:AO117"/>
    <mergeCell ref="A119:AO119"/>
    <mergeCell ref="A120:A122"/>
    <mergeCell ref="B120:B122"/>
    <mergeCell ref="C120:C122"/>
    <mergeCell ref="D120:D122"/>
    <mergeCell ref="E120:E122"/>
    <mergeCell ref="F120:J120"/>
    <mergeCell ref="K120:M121"/>
    <mergeCell ref="N120:N122"/>
    <mergeCell ref="O120:P121"/>
    <mergeCell ref="Q120:Q122"/>
    <mergeCell ref="R120:R122"/>
    <mergeCell ref="S120:T121"/>
    <mergeCell ref="U120:U122"/>
    <mergeCell ref="V120:AH120"/>
    <mergeCell ref="AI120:AI122"/>
    <mergeCell ref="AJ120:AJ122"/>
    <mergeCell ref="AK120:AK122"/>
    <mergeCell ref="AL120:AL122"/>
    <mergeCell ref="AM120:AM122"/>
    <mergeCell ref="AN120:AN122"/>
    <mergeCell ref="AO120:AO122"/>
    <mergeCell ref="F121:F122"/>
    <mergeCell ref="G121:I121"/>
    <mergeCell ref="J121:J122"/>
    <mergeCell ref="V121:V122"/>
    <mergeCell ref="W121:X121"/>
    <mergeCell ref="Y121:Y122"/>
    <mergeCell ref="Z121:AA121"/>
    <mergeCell ref="AB121:AB122"/>
    <mergeCell ref="AC121:AD121"/>
    <mergeCell ref="AE121:AE122"/>
    <mergeCell ref="AF121:AG121"/>
    <mergeCell ref="AH121:AH122"/>
    <mergeCell ref="A125:AO125"/>
    <mergeCell ref="A127:AO127"/>
    <mergeCell ref="A128:A130"/>
    <mergeCell ref="B128:B130"/>
    <mergeCell ref="C128:C130"/>
    <mergeCell ref="D128:D130"/>
    <mergeCell ref="E128:E130"/>
    <mergeCell ref="F128:J128"/>
    <mergeCell ref="K128:M129"/>
    <mergeCell ref="N128:N130"/>
    <mergeCell ref="O128:P129"/>
    <mergeCell ref="Q128:Q130"/>
    <mergeCell ref="R128:R130"/>
    <mergeCell ref="S128:T129"/>
    <mergeCell ref="U128:U130"/>
    <mergeCell ref="V128:AH128"/>
    <mergeCell ref="AI128:AI130"/>
    <mergeCell ref="AJ128:AJ130"/>
    <mergeCell ref="AK128:AK130"/>
    <mergeCell ref="AL128:AL130"/>
    <mergeCell ref="AM128:AM130"/>
    <mergeCell ref="AN128:AN130"/>
    <mergeCell ref="AO128:AO130"/>
    <mergeCell ref="F129:F130"/>
    <mergeCell ref="G129:I129"/>
    <mergeCell ref="J129:J130"/>
    <mergeCell ref="V129:V130"/>
    <mergeCell ref="W129:X129"/>
    <mergeCell ref="Y129:Y130"/>
    <mergeCell ref="Z129:AA129"/>
    <mergeCell ref="AB129:AB130"/>
    <mergeCell ref="AC129:AD129"/>
    <mergeCell ref="AE129:AE130"/>
    <mergeCell ref="AF129:AG129"/>
    <mergeCell ref="AH129:AH130"/>
    <mergeCell ref="A133:AO133"/>
    <mergeCell ref="A135:AO135"/>
    <mergeCell ref="A136:A138"/>
    <mergeCell ref="B136:B138"/>
    <mergeCell ref="C136:C138"/>
    <mergeCell ref="D136:D138"/>
    <mergeCell ref="E136:E138"/>
    <mergeCell ref="F136:J136"/>
    <mergeCell ref="K136:M137"/>
    <mergeCell ref="N136:N138"/>
    <mergeCell ref="O136:P137"/>
    <mergeCell ref="Q136:Q138"/>
    <mergeCell ref="R136:R138"/>
    <mergeCell ref="S136:T137"/>
    <mergeCell ref="U136:U138"/>
    <mergeCell ref="V136:AH136"/>
    <mergeCell ref="AI136:AI138"/>
    <mergeCell ref="AJ136:AJ138"/>
    <mergeCell ref="AK136:AK138"/>
    <mergeCell ref="AL136:AL138"/>
    <mergeCell ref="AM136:AM138"/>
    <mergeCell ref="AN136:AN138"/>
    <mergeCell ref="AO136:AO138"/>
    <mergeCell ref="F137:F138"/>
    <mergeCell ref="G137:I137"/>
    <mergeCell ref="J137:J138"/>
    <mergeCell ref="V137:V138"/>
    <mergeCell ref="W137:X137"/>
    <mergeCell ref="Y137:Y138"/>
    <mergeCell ref="Z137:AA137"/>
    <mergeCell ref="AB137:AB138"/>
    <mergeCell ref="AC137:AD137"/>
    <mergeCell ref="AE137:AE138"/>
    <mergeCell ref="AF137:AG137"/>
    <mergeCell ref="AH137:AH138"/>
    <mergeCell ref="A141:AO141"/>
    <mergeCell ref="A143:AO143"/>
    <mergeCell ref="A144:A146"/>
    <mergeCell ref="B144:B146"/>
    <mergeCell ref="C144:C146"/>
    <mergeCell ref="D144:D146"/>
    <mergeCell ref="E144:E146"/>
    <mergeCell ref="F144:J144"/>
    <mergeCell ref="K144:M145"/>
    <mergeCell ref="N144:N146"/>
    <mergeCell ref="O144:P145"/>
    <mergeCell ref="Q144:Q146"/>
    <mergeCell ref="R144:R146"/>
    <mergeCell ref="S144:T145"/>
    <mergeCell ref="U144:U146"/>
    <mergeCell ref="V144:AH144"/>
    <mergeCell ref="AI144:AI146"/>
    <mergeCell ref="AJ144:AJ146"/>
    <mergeCell ref="AK144:AK146"/>
    <mergeCell ref="AL144:AL146"/>
    <mergeCell ref="AM144:AM146"/>
    <mergeCell ref="AN144:AN146"/>
    <mergeCell ref="AO144:AO146"/>
    <mergeCell ref="F145:F146"/>
    <mergeCell ref="G145:I145"/>
    <mergeCell ref="J145:J146"/>
    <mergeCell ref="V145:V146"/>
    <mergeCell ref="W145:X145"/>
    <mergeCell ref="Y145:Y146"/>
    <mergeCell ref="Z145:AA145"/>
    <mergeCell ref="AB145:AB146"/>
    <mergeCell ref="AC145:AD145"/>
    <mergeCell ref="AE145:AE146"/>
    <mergeCell ref="AF145:AG145"/>
    <mergeCell ref="AH145:AH146"/>
    <mergeCell ref="A149:AO149"/>
    <mergeCell ref="A151:AO151"/>
    <mergeCell ref="A152:A154"/>
    <mergeCell ref="B152:B154"/>
    <mergeCell ref="C152:C154"/>
    <mergeCell ref="D152:D154"/>
    <mergeCell ref="E152:E154"/>
    <mergeCell ref="F152:J152"/>
    <mergeCell ref="K152:M153"/>
    <mergeCell ref="N152:N154"/>
    <mergeCell ref="O152:P153"/>
    <mergeCell ref="Q152:Q154"/>
    <mergeCell ref="R152:R154"/>
    <mergeCell ref="S152:T153"/>
    <mergeCell ref="U152:U154"/>
    <mergeCell ref="V152:AH152"/>
    <mergeCell ref="AI152:AI154"/>
    <mergeCell ref="AJ152:AJ154"/>
    <mergeCell ref="AK152:AK154"/>
    <mergeCell ref="AL152:AL154"/>
    <mergeCell ref="AM152:AM154"/>
    <mergeCell ref="AN152:AN154"/>
    <mergeCell ref="A157:AO157"/>
    <mergeCell ref="AO152:AO154"/>
    <mergeCell ref="F153:F154"/>
    <mergeCell ref="G153:I153"/>
    <mergeCell ref="J153:J154"/>
    <mergeCell ref="V153:V154"/>
    <mergeCell ref="W153:X153"/>
    <mergeCell ref="Y153:Y154"/>
    <mergeCell ref="Z153:AA153"/>
    <mergeCell ref="AB153:AB154"/>
    <mergeCell ref="AC153:AD153"/>
    <mergeCell ref="AE153:AE154"/>
    <mergeCell ref="AF153:AG153"/>
    <mergeCell ref="AH153:AH154"/>
  </mergeCells>
  <pageMargins left="0" right="0" top="0.75" bottom="0" header="0.3" footer="0.3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Окончательный расчёт</vt:lpstr>
      <vt:lpstr>Анализ рынка</vt:lpstr>
      <vt:lpstr>Реестр пред. отп. цен на ЖНВЛП</vt:lpstr>
      <vt:lpstr>Метод ср.взвеш. цены</vt:lpstr>
      <vt:lpstr>Метод референтных цен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STAR.MarketAnalysisMedicine</dc:creator>
  <cp:lastModifiedBy>Admin</cp:lastModifiedBy>
  <cp:lastPrinted>2019-11-06T07:27:47Z</cp:lastPrinted>
  <dcterms:created xsi:type="dcterms:W3CDTF">2019-11-06T07:24:23Z</dcterms:created>
  <dcterms:modified xsi:type="dcterms:W3CDTF">2019-12-11T08:27:34Z</dcterms:modified>
</cp:coreProperties>
</file>