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1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29" i="1"/>
  <c r="J20" l="1"/>
  <c r="J19"/>
  <c r="J18"/>
  <c r="M27" l="1"/>
  <c r="M26"/>
  <c r="M19"/>
  <c r="M20"/>
  <c r="M18"/>
  <c r="L18"/>
  <c r="M21" l="1"/>
  <c r="M28"/>
  <c r="K3"/>
  <c r="M13"/>
  <c r="M14"/>
  <c r="M25"/>
  <c r="M12"/>
  <c r="M15" s="1"/>
  <c r="L19"/>
  <c r="L20"/>
  <c r="H8" l="1"/>
</calcChain>
</file>

<file path=xl/sharedStrings.xml><?xml version="1.0" encoding="utf-8"?>
<sst xmlns="http://schemas.openxmlformats.org/spreadsheetml/2006/main" count="69" uniqueCount="56">
  <si>
    <t>Часть IV «Обоснование начальной (максимальной) цены контракта»</t>
  </si>
  <si>
    <t xml:space="preserve">Начальная (максимальная) цена контракта (далее - НМЦК) </t>
  </si>
  <si>
    <t>Расчет НМЦК</t>
  </si>
  <si>
    <t>Основные характеристики объекта закупки</t>
  </si>
  <si>
    <t>Единица измерения</t>
  </si>
  <si>
    <t>Количество закупаемых единиц</t>
  </si>
  <si>
    <t>Минимальная цена за единицу без НДС и оптовой надбавки, руб.</t>
  </si>
  <si>
    <t>Цена за единицу с НДС и оптовой надбавкой, руб.</t>
  </si>
  <si>
    <t>Расчет цены за единицу закупаемого лекарственного препарата</t>
  </si>
  <si>
    <t>1.Метод тарифный (ч. 8 ст. 22 44-ФЗ)</t>
  </si>
  <si>
    <t>МНН (торговое наименование), форма выпуска, лекарственная форма, дозировка</t>
  </si>
  <si>
    <t>Владелец РУ/производитель/упаковщик/ Выпускающий контроль</t>
  </si>
  <si>
    <t>№ РУ</t>
  </si>
  <si>
    <t>Предельная цена за упаковку без НДС,и оптовой надбавки, руб</t>
  </si>
  <si>
    <t>Количество товара в единицах измерения в упаковке, шт.</t>
  </si>
  <si>
    <t>Цена за единицу измерения и оптовой надбавки, руб</t>
  </si>
  <si>
    <t>2. Метод сопоставимых рыночных цен (ч.2 - 6 ст. 22 44-ФЗ)</t>
  </si>
  <si>
    <t>Источник информации, на основании которых выполнен расчет (реквизиты: номер, дата)</t>
  </si>
  <si>
    <t>Цена за упаковку, без НДС, и оптовой надбавки, руб</t>
  </si>
  <si>
    <t>Цена за единицу без НДС,и оптовой надбавки, руб</t>
  </si>
  <si>
    <t>3. Расчет средневзвешенной цены на основании всех заключенных заказчиком государственных контрактов</t>
  </si>
  <si>
    <t>Источник информации (номер сведений о контракте (реестровой записи); ссылка на страницу в сети Интернет из Реестра контрактовhttp://zakupki.gov.ru/; реквизиты протокола согласования цен)</t>
  </si>
  <si>
    <t>Цена по ГК за упаковку, без НДС, и оптовой надбавки, руб</t>
  </si>
  <si>
    <t>Цена за единицу без НДС, и оптовой надбавки, руб</t>
  </si>
  <si>
    <t>Средневзвешенная цена за единицу лекарственного препарата</t>
  </si>
  <si>
    <t>мл</t>
  </si>
  <si>
    <t>Минимальная цена за единицу лекарственного препарата</t>
  </si>
  <si>
    <t>Количество товара в единицах измерения в упаковке</t>
  </si>
  <si>
    <t>Количество товара в единицах измерения по ГК</t>
  </si>
  <si>
    <t>4. Референтные цены</t>
  </si>
  <si>
    <t>Тип цены</t>
  </si>
  <si>
    <t>Начало действия референтной цены</t>
  </si>
  <si>
    <t>Окончание действия референтной цены</t>
  </si>
  <si>
    <t>Значение цены</t>
  </si>
  <si>
    <t>Секукинумаб</t>
  </si>
  <si>
    <t>Секукинумаб, раствор для подкожного введения, 150 мг/мл, 1 мл.</t>
  </si>
  <si>
    <t>Секукинумаб (Козэнтикс), лиофилизат для приготовления раствора для подкожного введения, 150 мг, 150 мг флаконы, 1 шт. ~ / пачки картонные.</t>
  </si>
  <si>
    <t>Секукинумаб (Козэнтикс), раствор для подкожного введения, 150 мг/мл, 1 мл шприц в автоинжекторе (ручке), 2 шт. ~ / пачки картонные.</t>
  </si>
  <si>
    <t>ЛП-003715</t>
  </si>
  <si>
    <t>ЛП-003780</t>
  </si>
  <si>
    <t xml:space="preserve">Секукинумаб (Козэнтикс), раствор для подкожного введения, 150 мг/мл, 1 мл </t>
  </si>
  <si>
    <t>Нет актуальных данных</t>
  </si>
  <si>
    <t xml:space="preserve">Вл.Новартис Фарма АГ, Швейцария; Вып.к.Перв.Уп.Втор.Уп.Пр.Новартис Фарма Штейн АГ, Швейцария; </t>
  </si>
  <si>
    <t>ГК №0162200011819000118 от 19.03.19 https://zakupki.gov.ru/epz/contract/contractCard/document-info.html?reestrNumber=1666403396719000063 Протокол к товарной накладной от 27.09.19, 30.08.19, 29.10.19, 02.08.19, 02.12.19, 01.07.19, 03.06.19</t>
  </si>
  <si>
    <t>Секукинумаб (Козэнтикс), лиофилизат для приготовления раствора для подкожного введения, 150 мг</t>
  </si>
  <si>
    <t>КП №КТЗ/20200114 от 14.01.2020 г.</t>
  </si>
  <si>
    <t>КП №37 от 10.01.2020 г.</t>
  </si>
  <si>
    <t>КП №23 от 15.01.2020 г.</t>
  </si>
  <si>
    <t>Секукинумаб (Козэнтикс), раствор для подкожного введения, 150 мг/мл, 1 мл - шприц (1)  - пачка  картонная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</si>
  <si>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</si>
  <si>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>Цена за единицу без НДС, руб</t>
  </si>
  <si>
    <t>Цена за упаковку, без НДС, руб</t>
  </si>
  <si>
    <t>ГК №0362100033719000190 от 09.12.19; https://zakupki.gov.ru/epz/contract/contractCard/document-info.html?reestrNumber=1666403396719000190;  Протокол к товарной накладной №ЕК0000011/12 от 14.01.2020, №ЕК0000082/12 от 04.02.2020, №ЕК0000761/12 от 10.12.2019</t>
  </si>
  <si>
    <t>*Заказчик учитывает сведения о цене лекарственных препаратов без учета налога на добавленную стоимость (далее - НДС) в соответствии с Приказом Министерства здравоохранения РФ от 19 декабря 2019 г. N 1064н “Об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применения”</t>
  </si>
  <si>
    <t>ГК №0362100033719000003 от 10.02.20; https://zakupki.gov.ru/epz/contract/contractCard/document-info.html?reestrNumber=1666403396720000015; Протокол к товарной накладной от 14.03.19, 08.05.19</t>
  </si>
  <si>
    <t>ГК №0362100033719000012 от 10.03.20 http://zakupki.gov.ru/epz/contract/contractCard/document-info.html?reestrNumber=1666403396720000021 Протокол от ЕК0000274/12 от 25.03.2020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</si>
</sst>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workbookViewId="0">
      <selection activeCell="C27" sqref="C27:G27"/>
    </sheetView>
  </sheetViews>
  <sheetFormatPr defaultRowHeight="12.75"/>
  <cols>
    <col min="1" max="1" width="9.140625" style="5"/>
    <col min="2" max="2" width="12.7109375" style="5" customWidth="1"/>
    <col min="3" max="12" width="9.140625" style="5"/>
    <col min="13" max="13" width="11.140625" style="5" customWidth="1"/>
    <col min="14" max="16384" width="9.140625" style="5"/>
  </cols>
  <sheetData>
    <row r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>
      <c r="A2" s="14" t="s">
        <v>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6">
        <f>K8*E8</f>
        <v>433239.4</v>
      </c>
      <c r="L3" s="16"/>
      <c r="M3" s="16"/>
    </row>
    <row r="4" spans="1:1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2.75" customHeight="1">
      <c r="A5" s="25" t="s">
        <v>3</v>
      </c>
      <c r="B5" s="25"/>
      <c r="C5" s="25" t="s">
        <v>4</v>
      </c>
      <c r="D5" s="25"/>
      <c r="E5" s="25" t="s">
        <v>5</v>
      </c>
      <c r="F5" s="25"/>
      <c r="G5" s="25"/>
      <c r="H5" s="31" t="s">
        <v>6</v>
      </c>
      <c r="I5" s="32"/>
      <c r="J5" s="33"/>
      <c r="K5" s="31" t="s">
        <v>7</v>
      </c>
      <c r="L5" s="32"/>
      <c r="M5" s="33"/>
    </row>
    <row r="6" spans="1:13">
      <c r="A6" s="25"/>
      <c r="B6" s="25"/>
      <c r="C6" s="25"/>
      <c r="D6" s="25"/>
      <c r="E6" s="25"/>
      <c r="F6" s="25"/>
      <c r="G6" s="25"/>
      <c r="H6" s="34"/>
      <c r="I6" s="35"/>
      <c r="J6" s="36"/>
      <c r="K6" s="34"/>
      <c r="L6" s="35"/>
      <c r="M6" s="36"/>
    </row>
    <row r="7" spans="1:13" ht="52.5" customHeight="1">
      <c r="A7" s="25"/>
      <c r="B7" s="25"/>
      <c r="C7" s="25"/>
      <c r="D7" s="25"/>
      <c r="E7" s="25"/>
      <c r="F7" s="25"/>
      <c r="G7" s="25"/>
      <c r="H7" s="37"/>
      <c r="I7" s="38"/>
      <c r="J7" s="39"/>
      <c r="K7" s="37"/>
      <c r="L7" s="38"/>
      <c r="M7" s="39"/>
    </row>
    <row r="8" spans="1:13" ht="52.5" customHeight="1">
      <c r="A8" s="25" t="s">
        <v>35</v>
      </c>
      <c r="B8" s="25"/>
      <c r="C8" s="25" t="s">
        <v>25</v>
      </c>
      <c r="D8" s="25"/>
      <c r="E8" s="29">
        <v>10</v>
      </c>
      <c r="F8" s="29"/>
      <c r="G8" s="29"/>
      <c r="H8" s="30">
        <f>MIN(M15,L21,M29,L33)</f>
        <v>34548.660000000003</v>
      </c>
      <c r="I8" s="30"/>
      <c r="J8" s="30"/>
      <c r="K8" s="18">
        <v>43323.94</v>
      </c>
      <c r="L8" s="19"/>
      <c r="M8" s="20"/>
    </row>
    <row r="9" spans="1:13">
      <c r="A9" s="14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76.5">
      <c r="A11" s="25" t="s">
        <v>10</v>
      </c>
      <c r="B11" s="25"/>
      <c r="C11" s="25"/>
      <c r="D11" s="25"/>
      <c r="E11" s="25" t="s">
        <v>11</v>
      </c>
      <c r="F11" s="25"/>
      <c r="G11" s="25"/>
      <c r="H11" s="3" t="s">
        <v>12</v>
      </c>
      <c r="I11" s="25" t="s">
        <v>13</v>
      </c>
      <c r="J11" s="25"/>
      <c r="K11" s="25" t="s">
        <v>14</v>
      </c>
      <c r="L11" s="25"/>
      <c r="M11" s="3" t="s">
        <v>15</v>
      </c>
    </row>
    <row r="12" spans="1:13" ht="60.75" customHeight="1">
      <c r="A12" s="25" t="s">
        <v>36</v>
      </c>
      <c r="B12" s="25"/>
      <c r="C12" s="25"/>
      <c r="D12" s="25"/>
      <c r="E12" s="26" t="s">
        <v>42</v>
      </c>
      <c r="F12" s="27"/>
      <c r="G12" s="28"/>
      <c r="H12" s="6" t="s">
        <v>38</v>
      </c>
      <c r="I12" s="16">
        <v>34548.660000000003</v>
      </c>
      <c r="J12" s="16"/>
      <c r="K12" s="25">
        <v>1</v>
      </c>
      <c r="L12" s="25"/>
      <c r="M12" s="4">
        <f>I12/K12</f>
        <v>34548.660000000003</v>
      </c>
    </row>
    <row r="13" spans="1:13" ht="158.25" customHeight="1">
      <c r="A13" s="25" t="s">
        <v>48</v>
      </c>
      <c r="B13" s="25"/>
      <c r="C13" s="25"/>
      <c r="D13" s="25"/>
      <c r="E13" s="26" t="s">
        <v>49</v>
      </c>
      <c r="F13" s="27"/>
      <c r="G13" s="28"/>
      <c r="H13" s="6" t="s">
        <v>39</v>
      </c>
      <c r="I13" s="16">
        <v>34548.660000000003</v>
      </c>
      <c r="J13" s="16"/>
      <c r="K13" s="26">
        <v>1</v>
      </c>
      <c r="L13" s="28"/>
      <c r="M13" s="7">
        <f>I13/K13</f>
        <v>34548.660000000003</v>
      </c>
    </row>
    <row r="14" spans="1:13" ht="74.25" customHeight="1">
      <c r="A14" s="25" t="s">
        <v>37</v>
      </c>
      <c r="B14" s="25"/>
      <c r="C14" s="25"/>
      <c r="D14" s="25"/>
      <c r="E14" s="26" t="s">
        <v>42</v>
      </c>
      <c r="F14" s="27"/>
      <c r="G14" s="28"/>
      <c r="H14" s="6" t="s">
        <v>39</v>
      </c>
      <c r="I14" s="16">
        <v>69097.320000000007</v>
      </c>
      <c r="J14" s="16"/>
      <c r="K14" s="25">
        <v>2</v>
      </c>
      <c r="L14" s="25"/>
      <c r="M14" s="4">
        <f>I14/K14</f>
        <v>34548.660000000003</v>
      </c>
    </row>
    <row r="15" spans="1:13">
      <c r="A15" s="21" t="s">
        <v>26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  <c r="M15" s="1">
        <f>MIN(M12:M14)</f>
        <v>34548.660000000003</v>
      </c>
    </row>
    <row r="16" spans="1:13">
      <c r="A16" s="24" t="s">
        <v>16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76.5" customHeight="1">
      <c r="A17" s="25" t="s">
        <v>10</v>
      </c>
      <c r="B17" s="25"/>
      <c r="C17" s="25"/>
      <c r="D17" s="25"/>
      <c r="E17" s="25" t="s">
        <v>17</v>
      </c>
      <c r="F17" s="25"/>
      <c r="G17" s="25"/>
      <c r="H17" s="25"/>
      <c r="I17" s="9" t="s">
        <v>18</v>
      </c>
      <c r="J17" s="9" t="s">
        <v>51</v>
      </c>
      <c r="K17" s="9" t="s">
        <v>14</v>
      </c>
      <c r="L17" s="3" t="s">
        <v>19</v>
      </c>
      <c r="M17" s="9" t="s">
        <v>50</v>
      </c>
    </row>
    <row r="18" spans="1:13" s="12" customFormat="1" ht="31.5" customHeight="1">
      <c r="A18" s="17" t="s">
        <v>40</v>
      </c>
      <c r="B18" s="17"/>
      <c r="C18" s="17"/>
      <c r="D18" s="17"/>
      <c r="E18" s="17" t="s">
        <v>45</v>
      </c>
      <c r="F18" s="17"/>
      <c r="G18" s="17"/>
      <c r="H18" s="17"/>
      <c r="I18" s="11">
        <v>34548.660000000003</v>
      </c>
      <c r="J18" s="11">
        <f>I18+1381.94</f>
        <v>35930.600000000006</v>
      </c>
      <c r="K18" s="10">
        <v>1</v>
      </c>
      <c r="L18" s="11">
        <f>I18/K18</f>
        <v>34548.660000000003</v>
      </c>
      <c r="M18" s="11">
        <f>J18/K18</f>
        <v>35930.600000000006</v>
      </c>
    </row>
    <row r="19" spans="1:13" s="12" customFormat="1" ht="31.5" customHeight="1">
      <c r="A19" s="17" t="s">
        <v>40</v>
      </c>
      <c r="B19" s="17"/>
      <c r="C19" s="17"/>
      <c r="D19" s="17"/>
      <c r="E19" s="17" t="s">
        <v>46</v>
      </c>
      <c r="F19" s="17"/>
      <c r="G19" s="17"/>
      <c r="H19" s="17"/>
      <c r="I19" s="11">
        <v>34548.660000000003</v>
      </c>
      <c r="J19" s="11">
        <f>I19*1.14</f>
        <v>39385.472399999999</v>
      </c>
      <c r="K19" s="10">
        <v>1</v>
      </c>
      <c r="L19" s="11">
        <f>I19/K19</f>
        <v>34548.660000000003</v>
      </c>
      <c r="M19" s="11">
        <f t="shared" ref="M19:M20" si="0">J19/K19</f>
        <v>39385.472399999999</v>
      </c>
    </row>
    <row r="20" spans="1:13" s="12" customFormat="1" ht="31.5" customHeight="1">
      <c r="A20" s="17" t="s">
        <v>40</v>
      </c>
      <c r="B20" s="17"/>
      <c r="C20" s="17"/>
      <c r="D20" s="17"/>
      <c r="E20" s="17" t="s">
        <v>47</v>
      </c>
      <c r="F20" s="17"/>
      <c r="G20" s="17"/>
      <c r="H20" s="17"/>
      <c r="I20" s="11">
        <v>34548.660000000003</v>
      </c>
      <c r="J20" s="11">
        <f>I20+1727.43</f>
        <v>36276.090000000004</v>
      </c>
      <c r="K20" s="10">
        <v>1</v>
      </c>
      <c r="L20" s="11">
        <f>I20/K20</f>
        <v>34548.660000000003</v>
      </c>
      <c r="M20" s="11">
        <f t="shared" si="0"/>
        <v>36276.090000000004</v>
      </c>
    </row>
    <row r="21" spans="1:13" ht="12.75" customHeight="1">
      <c r="A21" s="21" t="s">
        <v>26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1">
        <f>MIN(M18:M20)</f>
        <v>35930.600000000006</v>
      </c>
    </row>
    <row r="22" spans="1:13" ht="55.5" customHeight="1">
      <c r="A22" s="21" t="s">
        <v>53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>
      <c r="A23" s="24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89.25" customHeight="1">
      <c r="A24" s="25" t="s">
        <v>10</v>
      </c>
      <c r="B24" s="25"/>
      <c r="C24" s="25" t="s">
        <v>21</v>
      </c>
      <c r="D24" s="25"/>
      <c r="E24" s="25"/>
      <c r="F24" s="25"/>
      <c r="G24" s="25"/>
      <c r="H24" s="3" t="s">
        <v>22</v>
      </c>
      <c r="I24" s="25" t="s">
        <v>27</v>
      </c>
      <c r="J24" s="25"/>
      <c r="K24" s="25" t="s">
        <v>28</v>
      </c>
      <c r="L24" s="25"/>
      <c r="M24" s="3" t="s">
        <v>23</v>
      </c>
    </row>
    <row r="25" spans="1:13" ht="67.5" customHeight="1">
      <c r="A25" s="40" t="s">
        <v>44</v>
      </c>
      <c r="B25" s="40"/>
      <c r="C25" s="26" t="s">
        <v>43</v>
      </c>
      <c r="D25" s="27"/>
      <c r="E25" s="27"/>
      <c r="F25" s="27"/>
      <c r="G25" s="28"/>
      <c r="H25" s="8">
        <v>34548.660000000003</v>
      </c>
      <c r="I25" s="25">
        <v>1</v>
      </c>
      <c r="J25" s="25"/>
      <c r="K25" s="25">
        <v>54</v>
      </c>
      <c r="L25" s="25"/>
      <c r="M25" s="3">
        <f t="shared" ref="M25:M27" si="1">ROUND(H25/I25,2)</f>
        <v>34548.660000000003</v>
      </c>
    </row>
    <row r="26" spans="1:13" ht="74.25" customHeight="1">
      <c r="A26" s="40" t="s">
        <v>40</v>
      </c>
      <c r="B26" s="40"/>
      <c r="C26" s="26" t="s">
        <v>52</v>
      </c>
      <c r="D26" s="27"/>
      <c r="E26" s="27"/>
      <c r="F26" s="27"/>
      <c r="G26" s="28"/>
      <c r="H26" s="8">
        <v>34548.660000000003</v>
      </c>
      <c r="I26" s="25">
        <v>1</v>
      </c>
      <c r="J26" s="25"/>
      <c r="K26" s="25">
        <v>25</v>
      </c>
      <c r="L26" s="25"/>
      <c r="M26" s="9">
        <f t="shared" si="1"/>
        <v>34548.660000000003</v>
      </c>
    </row>
    <row r="27" spans="1:13" ht="74.25" customHeight="1">
      <c r="A27" s="40" t="s">
        <v>40</v>
      </c>
      <c r="B27" s="40"/>
      <c r="C27" s="26" t="s">
        <v>54</v>
      </c>
      <c r="D27" s="27"/>
      <c r="E27" s="27"/>
      <c r="F27" s="27"/>
      <c r="G27" s="28"/>
      <c r="H27" s="8">
        <v>69097.320000000007</v>
      </c>
      <c r="I27" s="25">
        <v>2</v>
      </c>
      <c r="J27" s="25"/>
      <c r="K27" s="25">
        <v>10</v>
      </c>
      <c r="L27" s="25"/>
      <c r="M27" s="9">
        <f t="shared" si="1"/>
        <v>34548.660000000003</v>
      </c>
    </row>
    <row r="28" spans="1:13" s="52" customFormat="1" ht="54" customHeight="1">
      <c r="A28" s="47" t="s">
        <v>40</v>
      </c>
      <c r="B28" s="47"/>
      <c r="C28" s="48" t="s">
        <v>55</v>
      </c>
      <c r="D28" s="49"/>
      <c r="E28" s="49"/>
      <c r="F28" s="49"/>
      <c r="G28" s="50"/>
      <c r="H28" s="51">
        <v>34584.660000000003</v>
      </c>
      <c r="I28" s="29">
        <v>1</v>
      </c>
      <c r="J28" s="29"/>
      <c r="K28" s="29">
        <v>10</v>
      </c>
      <c r="L28" s="29"/>
      <c r="M28" s="13">
        <f t="shared" ref="M28" si="2">ROUND(H28/I28,2)</f>
        <v>34584.660000000003</v>
      </c>
    </row>
    <row r="29" spans="1:13">
      <c r="A29" s="21" t="s">
        <v>24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3"/>
      <c r="M29" s="2">
        <f>34548.66</f>
        <v>34548.660000000003</v>
      </c>
    </row>
    <row r="30" spans="1:13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59.25" customHeight="1">
      <c r="A31" s="25" t="s">
        <v>10</v>
      </c>
      <c r="B31" s="25"/>
      <c r="C31" s="26" t="s">
        <v>30</v>
      </c>
      <c r="D31" s="27"/>
      <c r="E31" s="28"/>
      <c r="F31" s="26" t="s">
        <v>31</v>
      </c>
      <c r="G31" s="27"/>
      <c r="H31" s="28"/>
      <c r="I31" s="26" t="s">
        <v>32</v>
      </c>
      <c r="J31" s="27"/>
      <c r="K31" s="28"/>
      <c r="L31" s="15" t="s">
        <v>33</v>
      </c>
      <c r="M31" s="15"/>
    </row>
    <row r="32" spans="1:13" ht="19.5" customHeight="1">
      <c r="A32" s="40"/>
      <c r="B32" s="40"/>
      <c r="C32" s="26" t="s">
        <v>41</v>
      </c>
      <c r="D32" s="27"/>
      <c r="E32" s="28"/>
      <c r="F32" s="43"/>
      <c r="G32" s="44"/>
      <c r="H32" s="45"/>
      <c r="I32" s="46"/>
      <c r="J32" s="15"/>
      <c r="K32" s="15"/>
      <c r="L32" s="15"/>
      <c r="M32" s="15"/>
    </row>
    <row r="33" spans="1:13" ht="15" customHeight="1">
      <c r="A33" s="24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41"/>
      <c r="M33" s="42"/>
    </row>
  </sheetData>
  <mergeCells count="80">
    <mergeCell ref="L33:M33"/>
    <mergeCell ref="A33:K33"/>
    <mergeCell ref="A32:B32"/>
    <mergeCell ref="C32:E32"/>
    <mergeCell ref="F32:H32"/>
    <mergeCell ref="I32:K32"/>
    <mergeCell ref="L32:M32"/>
    <mergeCell ref="A26:B26"/>
    <mergeCell ref="C26:G26"/>
    <mergeCell ref="I26:J26"/>
    <mergeCell ref="K26:L26"/>
    <mergeCell ref="A22:M22"/>
    <mergeCell ref="K24:L24"/>
    <mergeCell ref="K25:L25"/>
    <mergeCell ref="A24:B24"/>
    <mergeCell ref="C24:G24"/>
    <mergeCell ref="A27:B27"/>
    <mergeCell ref="A31:B31"/>
    <mergeCell ref="F31:H31"/>
    <mergeCell ref="C31:E31"/>
    <mergeCell ref="I31:K31"/>
    <mergeCell ref="C27:G27"/>
    <mergeCell ref="I27:J27"/>
    <mergeCell ref="K27:L27"/>
    <mergeCell ref="I28:J28"/>
    <mergeCell ref="K28:L28"/>
    <mergeCell ref="A29:L29"/>
    <mergeCell ref="A30:M30"/>
    <mergeCell ref="A28:B28"/>
    <mergeCell ref="C28:G28"/>
    <mergeCell ref="L31:M31"/>
    <mergeCell ref="A20:D20"/>
    <mergeCell ref="E20:H20"/>
    <mergeCell ref="A13:D13"/>
    <mergeCell ref="E13:G13"/>
    <mergeCell ref="I13:J13"/>
    <mergeCell ref="K13:L13"/>
    <mergeCell ref="A21:L21"/>
    <mergeCell ref="I24:J24"/>
    <mergeCell ref="I25:J25"/>
    <mergeCell ref="A25:B25"/>
    <mergeCell ref="C25:G25"/>
    <mergeCell ref="A23:M23"/>
    <mergeCell ref="A18:D18"/>
    <mergeCell ref="E18:H18"/>
    <mergeCell ref="A19:D19"/>
    <mergeCell ref="A5:B7"/>
    <mergeCell ref="C5:D7"/>
    <mergeCell ref="E5:G7"/>
    <mergeCell ref="H5:J7"/>
    <mergeCell ref="A12:D12"/>
    <mergeCell ref="E12:G12"/>
    <mergeCell ref="I12:J12"/>
    <mergeCell ref="A10:M10"/>
    <mergeCell ref="A11:D11"/>
    <mergeCell ref="E11:G11"/>
    <mergeCell ref="I11:J11"/>
    <mergeCell ref="K11:L11"/>
    <mergeCell ref="K5:M7"/>
    <mergeCell ref="E19:H19"/>
    <mergeCell ref="K8:M8"/>
    <mergeCell ref="A15:L15"/>
    <mergeCell ref="A16:M16"/>
    <mergeCell ref="A17:D17"/>
    <mergeCell ref="E17:H17"/>
    <mergeCell ref="A14:D14"/>
    <mergeCell ref="E14:G14"/>
    <mergeCell ref="I14:J14"/>
    <mergeCell ref="K14:L14"/>
    <mergeCell ref="K12:L12"/>
    <mergeCell ref="A8:B8"/>
    <mergeCell ref="C8:D8"/>
    <mergeCell ref="E8:G8"/>
    <mergeCell ref="H8:J8"/>
    <mergeCell ref="A9:M9"/>
    <mergeCell ref="A1:M1"/>
    <mergeCell ref="A2:M2"/>
    <mergeCell ref="A3:J3"/>
    <mergeCell ref="K3:M3"/>
    <mergeCell ref="A4:M4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2020-03-04T08:57:51Z</cp:lastPrinted>
  <dcterms:created xsi:type="dcterms:W3CDTF">2018-11-17T08:53:36Z</dcterms:created>
  <dcterms:modified xsi:type="dcterms:W3CDTF">2020-04-23T20:56:28Z</dcterms:modified>
</cp:coreProperties>
</file>