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1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Лист1!$A$1:$F$30</definedName>
  </definedNames>
  <calcPr calcId="144525"/>
</workbook>
</file>

<file path=xl/calcChain.xml><?xml version="1.0" encoding="utf-8"?>
<calcChain xmlns="http://schemas.openxmlformats.org/spreadsheetml/2006/main">
  <c r="F28" i="1" l="1"/>
  <c r="F26" i="1" l="1"/>
  <c r="G26" i="1" s="1"/>
  <c r="F27" i="1" l="1"/>
  <c r="F25" i="1" l="1"/>
  <c r="G25" i="1" s="1"/>
  <c r="F24" i="1"/>
  <c r="G24" i="1" s="1"/>
  <c r="F18" i="1" l="1"/>
  <c r="F19" i="1"/>
  <c r="F17" i="1"/>
  <c r="F23" i="1"/>
  <c r="G23" i="1" l="1"/>
  <c r="F20" i="1"/>
  <c r="G27" i="1" l="1"/>
  <c r="G28" i="1" l="1"/>
  <c r="F13" i="1" l="1"/>
  <c r="F12" i="1"/>
  <c r="F11" i="1"/>
  <c r="F14" i="1" l="1"/>
  <c r="D7" i="1" s="1"/>
  <c r="F7" i="1" s="1"/>
  <c r="F4" i="1" s="1"/>
</calcChain>
</file>

<file path=xl/sharedStrings.xml><?xml version="1.0" encoding="utf-8"?>
<sst xmlns="http://schemas.openxmlformats.org/spreadsheetml/2006/main" count="68" uniqueCount="57">
  <si>
    <t xml:space="preserve">Начальная (максимальная) цена контракта (далее - НМЦК) </t>
  </si>
  <si>
    <t>Расчет НМЦК</t>
  </si>
  <si>
    <t>Основные характеристики объекта закупки</t>
  </si>
  <si>
    <t>Единица измерения</t>
  </si>
  <si>
    <t>Количество закупаемых единиц</t>
  </si>
  <si>
    <t>Цена за единицу с НДС и оптовой надбавкой, руб.</t>
  </si>
  <si>
    <t>Расчет цены за единицу закупаемого лекарственного препарата</t>
  </si>
  <si>
    <t>1.Метод тарифный (ч. 8 ст. 22 44-ФЗ)</t>
  </si>
  <si>
    <t>МНН (торговое наименование), форма выпуска, лекарственная форма, дозировка</t>
  </si>
  <si>
    <t>Владелец РУ/производитель/упаковщик/ Выпускающий контроль</t>
  </si>
  <si>
    <t>№ РУ</t>
  </si>
  <si>
    <t>Количество товара в единицах измерения в упаковке, шт.</t>
  </si>
  <si>
    <t>2. Метод сопоставимых рыночных цен (ч.2 - 6 ст. 22 44-ФЗ)</t>
  </si>
  <si>
    <t>Источник информации, на основании которых выполнен расчет (реквизиты: номер, дата)</t>
  </si>
  <si>
    <t>3. Расчет средневзвешенной цены на основании всех заключенных заказчиком государственных контрактов</t>
  </si>
  <si>
    <t>Источник информации (номер сведений о контракте (реестровой записи); ссылка на страницу в сети Интернет из Реестра контрактовhttp://zakupki.gov.ru/; реквизиты протокола согласования цен)</t>
  </si>
  <si>
    <t>Цена по ГК за упаковку, без НДС, и оптовой надбавки, руб</t>
  </si>
  <si>
    <t>Цена за единицу без НДС, и оптовой надбавки, руб</t>
  </si>
  <si>
    <t>Средневзвешенная цена за единицу лекарственного препарата</t>
  </si>
  <si>
    <t>Минимальная цена за единицу лекарственного препарата</t>
  </si>
  <si>
    <t>Количество товара в единицах измерения в упаковке</t>
  </si>
  <si>
    <t>Количество товара в единицах измерения по ГК</t>
  </si>
  <si>
    <t>4. Референтные цены</t>
  </si>
  <si>
    <t>Нет актуальных данных</t>
  </si>
  <si>
    <t>Дата подготовки НМЦК</t>
  </si>
  <si>
    <t>Цена за единицу без НДС и оптовой надбавки, руб.</t>
  </si>
  <si>
    <t>Оптовая надбавка</t>
  </si>
  <si>
    <t>Предельная цена за упаковку без НДС, и оптовой надбавки, руб</t>
  </si>
  <si>
    <t>Цена за единицу измерения без НДС и оптовой надбавки, руб</t>
  </si>
  <si>
    <t>Источник информации (номер сведений о контракте (реестровой записи); ссылка на страницу в сети Интернет из Реестра контрактов (https://zakupki.gov.ru)</t>
  </si>
  <si>
    <t>штука</t>
  </si>
  <si>
    <t xml:space="preserve">Адалимумаб </t>
  </si>
  <si>
    <t>ЛП-004593</t>
  </si>
  <si>
    <t>Адалимумаб (Далибра), раствор для подкожного введения, 40 мг/0.8 мл, 0.8 мл - шприцы (2)  / спиртовая салфетка (2) / - пачки картонные</t>
  </si>
  <si>
    <t xml:space="preserve">Вл.Вып.к.Перв.Уп.Втор.Уп.Пр.Закрытое акционерное общество "БИОКАД" (ЗАО "БИОКАД"), Россия (5024048000); </t>
  </si>
  <si>
    <t>ЛП-005362</t>
  </si>
  <si>
    <t>Адалимумаб (Хумира), раствор для подкожного введения 100 мг/мл, 0,4 мл, №2</t>
  </si>
  <si>
    <t>Адалимумаб (Хумира), раствор для подкожного введения, 40 мг|0.4 мл, 0.4 мл - шприцы (2)  / в комплекте с салфеткой, пропитанной 70% изопропиловым спиртом / - пачки картонные</t>
  </si>
  <si>
    <t xml:space="preserve">Вл.Общество с ограниченной ответственностью "ЭббВи", Россия (7743855873); Перв.Уп.Пр.Веттер Фарма-Фертигунг ГмбХ и Ко.КГ, Германия (DE 146 396 543); Вып.к.Втор.Уп.Акционерное общество "ОРТАТ" (АО "ОРТАТ"), Россия (4428000115); </t>
  </si>
  <si>
    <t>/-/</t>
  </si>
  <si>
    <t>Цена за упаковку, без НДС и оптовой надбавки, руб</t>
  </si>
  <si>
    <t xml:space="preserve"> «Обоснование начальной (максимальной) цены контракта на поставку лекарственных препаратов для медицинского применения»</t>
  </si>
  <si>
    <t>Адалимумаб (Далибра®), р-р для п/к введ. 40мг/0,8мл шпр. №2</t>
  </si>
  <si>
    <t>ЛП-008260</t>
  </si>
  <si>
    <t>Адалимумаб (Эксэмптия), раствор для подкожного введения, 40 мг/0.8 мл, 0.8 мл - шприцы (2)  / в комплекте с салфетками спиртовыми - 2 шт. / - пачки картонные</t>
  </si>
  <si>
    <t xml:space="preserve">Вл.Вып.к.Перв.Уп.Втор.Уп.Пр.Общество с ограниченной ответственностью "ПСК Фарма" (ООО "ПСК Фарма"), Россия (5010048402); </t>
  </si>
  <si>
    <t>ГК № 036210003372300075  от 19.06.2023 https://zakupki.gov.ru/epz/contract/contractCard/common-info.html?reestrNumber=1666403396723000090, протокол от 23.07.2023 г.</t>
  </si>
  <si>
    <t>Цена за единицу без НДС и оптовой надбавки, руб</t>
  </si>
  <si>
    <t>Адалимумаб, раствор для подкожного введения 50 мг/мл (или 100 мг/мл), доза 40 мг</t>
  </si>
  <si>
    <t>ГК № 0362100033723000148  от 13.10.2023 https://zakupki.gov.ru/epz/contract/contractCard/common-info.html?reestrNumber=1666403396723000155, протокол от 24.10.2023 г.</t>
  </si>
  <si>
    <t>ГК № 0362100033723000263  от 12.01.2024 https://zakupki.gov.ru/epz/contract/contractCard/common-info.html?reestrNumber=1666403396724000011, протокол к ТН№76 от 16.01.24 г., №179 от 08.02.24 г.</t>
  </si>
  <si>
    <t>ГК № 0362100033724000019  от 05.03.2024 https://zakupki.gov.ru/epz/contract/contractCard/common-info.html?reestrNumber=1666403396724000051, Протокол к ТН №377 от 11 марта 2024 г, к ТН №377 от 11 марта 2024 г.</t>
  </si>
  <si>
    <t>Контракт № 08592000011240009870001 от 05.03.24 г. https://zakupki.gov.ru/epz/contract/contractCard/common-info.html?reestrNumber=2623102512324000105</t>
  </si>
  <si>
    <t>Адалимумаб (Далибра) р-р для п/к
введ 40мг/0,8мл шпр.
№2</t>
  </si>
  <si>
    <t>Контракт № 56/24 от 16.02.24 г. https://zakupki.gov.ru/epz/contract/contractCard/common-info.html?reestrNumber=2690504495024000129</t>
  </si>
  <si>
    <t>Контракт № 60ВК-03/2024 от 18.03.2024 г. https://zakupki.gov.ru/epz/contract/contractCard/common-info.html?reestrNumber=2590506107024000173</t>
  </si>
  <si>
    <t>ГК № 0362100033724000066  от 02.05.2024 https://zakupki.gov.ru/epz/contract/printForm/view.html?contractReestrNumber=1666403396724000091, Протокол к ТН №760 от 03 мая 2024 г.,ТН №798 от 14 мая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</si>
</sst>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BreakPreview" topLeftCell="A25" zoomScale="80" zoomScaleSheetLayoutView="80" workbookViewId="0">
      <selection activeCell="A29" sqref="A29:F29"/>
    </sheetView>
  </sheetViews>
  <sheetFormatPr defaultRowHeight="12.75"/>
  <cols>
    <col min="1" max="1" width="31.140625" style="1" customWidth="1"/>
    <col min="2" max="2" width="49.42578125" style="1" customWidth="1"/>
    <col min="3" max="3" width="15.85546875" style="1" customWidth="1"/>
    <col min="4" max="4" width="10.42578125" style="1" customWidth="1"/>
    <col min="5" max="5" width="10.85546875" style="1" customWidth="1"/>
    <col min="6" max="6" width="13.85546875" style="1" customWidth="1"/>
    <col min="7" max="7" width="0.85546875" style="1" customWidth="1"/>
    <col min="8" max="16384" width="9.140625" style="1"/>
  </cols>
  <sheetData>
    <row r="1" spans="1:7" ht="17.25" customHeight="1">
      <c r="A1" s="14" t="s">
        <v>41</v>
      </c>
      <c r="B1" s="14"/>
      <c r="C1" s="14"/>
      <c r="D1" s="14"/>
      <c r="E1" s="14"/>
      <c r="F1" s="14"/>
      <c r="G1" s="5"/>
    </row>
    <row r="2" spans="1:7">
      <c r="A2" s="19" t="s">
        <v>31</v>
      </c>
      <c r="B2" s="19"/>
      <c r="C2" s="19"/>
      <c r="D2" s="19"/>
      <c r="E2" s="19"/>
      <c r="F2" s="19"/>
    </row>
    <row r="3" spans="1:7">
      <c r="A3" s="20" t="s">
        <v>24</v>
      </c>
      <c r="B3" s="20"/>
      <c r="C3" s="20"/>
      <c r="D3" s="20"/>
      <c r="E3" s="20"/>
      <c r="F3" s="8">
        <v>45450</v>
      </c>
    </row>
    <row r="4" spans="1:7">
      <c r="A4" s="20" t="s">
        <v>0</v>
      </c>
      <c r="B4" s="20"/>
      <c r="C4" s="20"/>
      <c r="D4" s="20"/>
      <c r="E4" s="20"/>
      <c r="F4" s="3">
        <f>F7*C7</f>
        <v>983680.79999999993</v>
      </c>
    </row>
    <row r="5" spans="1:7">
      <c r="A5" s="19" t="s">
        <v>1</v>
      </c>
      <c r="B5" s="19"/>
      <c r="C5" s="19"/>
      <c r="D5" s="19"/>
      <c r="E5" s="19"/>
      <c r="F5" s="19"/>
      <c r="G5" s="5"/>
    </row>
    <row r="6" spans="1:7" ht="92.25" customHeight="1">
      <c r="A6" s="7" t="s">
        <v>2</v>
      </c>
      <c r="B6" s="7" t="s">
        <v>3</v>
      </c>
      <c r="C6" s="7" t="s">
        <v>4</v>
      </c>
      <c r="D6" s="7" t="s">
        <v>25</v>
      </c>
      <c r="E6" s="7" t="s">
        <v>26</v>
      </c>
      <c r="F6" s="7" t="s">
        <v>5</v>
      </c>
    </row>
    <row r="7" spans="1:7" ht="38.25">
      <c r="A7" s="7" t="s">
        <v>48</v>
      </c>
      <c r="B7" s="7" t="s">
        <v>30</v>
      </c>
      <c r="C7" s="7">
        <v>48</v>
      </c>
      <c r="D7" s="3">
        <f>MIN(F14,F20,F28)</f>
        <v>16936.650000000001</v>
      </c>
      <c r="E7" s="3">
        <v>10</v>
      </c>
      <c r="F7" s="3">
        <f>ROUND(D7*1.1*1.1,2)</f>
        <v>20493.349999999999</v>
      </c>
    </row>
    <row r="8" spans="1:7">
      <c r="A8" s="16" t="s">
        <v>6</v>
      </c>
      <c r="B8" s="17"/>
      <c r="C8" s="17"/>
      <c r="D8" s="17"/>
      <c r="E8" s="17"/>
      <c r="F8" s="18"/>
      <c r="G8" s="5"/>
    </row>
    <row r="9" spans="1:7" ht="12.75" customHeight="1">
      <c r="A9" s="14" t="s">
        <v>7</v>
      </c>
      <c r="B9" s="14"/>
      <c r="C9" s="14"/>
      <c r="D9" s="14"/>
      <c r="E9" s="14"/>
      <c r="F9" s="14"/>
      <c r="G9" s="6"/>
    </row>
    <row r="10" spans="1:7" ht="89.25" customHeight="1">
      <c r="A10" s="7" t="s">
        <v>8</v>
      </c>
      <c r="B10" s="7" t="s">
        <v>9</v>
      </c>
      <c r="C10" s="7" t="s">
        <v>10</v>
      </c>
      <c r="D10" s="7" t="s">
        <v>27</v>
      </c>
      <c r="E10" s="7" t="s">
        <v>11</v>
      </c>
      <c r="F10" s="7" t="s">
        <v>28</v>
      </c>
    </row>
    <row r="11" spans="1:7" ht="101.25" customHeight="1">
      <c r="A11" s="7" t="s">
        <v>37</v>
      </c>
      <c r="B11" s="7" t="s">
        <v>38</v>
      </c>
      <c r="C11" s="2" t="s">
        <v>32</v>
      </c>
      <c r="D11" s="3">
        <v>43409.38</v>
      </c>
      <c r="E11" s="7">
        <v>2</v>
      </c>
      <c r="F11" s="3">
        <f>D11/E11</f>
        <v>21704.69</v>
      </c>
    </row>
    <row r="12" spans="1:7" ht="51">
      <c r="A12" s="7" t="s">
        <v>33</v>
      </c>
      <c r="B12" s="4" t="s">
        <v>34</v>
      </c>
      <c r="C12" s="2" t="s">
        <v>35</v>
      </c>
      <c r="D12" s="3">
        <v>33873.31</v>
      </c>
      <c r="E12" s="7">
        <v>2</v>
      </c>
      <c r="F12" s="3">
        <f>D12/E12</f>
        <v>16936.654999999999</v>
      </c>
    </row>
    <row r="13" spans="1:7" ht="76.5">
      <c r="A13" s="7" t="s">
        <v>44</v>
      </c>
      <c r="B13" s="9" t="s">
        <v>45</v>
      </c>
      <c r="C13" s="4" t="s">
        <v>43</v>
      </c>
      <c r="D13" s="3">
        <v>34440.559999999998</v>
      </c>
      <c r="E13" s="7">
        <v>2</v>
      </c>
      <c r="F13" s="3">
        <f>D13/E13</f>
        <v>17220.28</v>
      </c>
    </row>
    <row r="14" spans="1:7" ht="12.75" customHeight="1">
      <c r="A14" s="14" t="s">
        <v>19</v>
      </c>
      <c r="B14" s="14"/>
      <c r="C14" s="14"/>
      <c r="D14" s="14"/>
      <c r="E14" s="14"/>
      <c r="F14" s="3">
        <f>MIN(F11:F13)</f>
        <v>16936.654999999999</v>
      </c>
    </row>
    <row r="15" spans="1:7" ht="12.75" customHeight="1">
      <c r="A15" s="14" t="s">
        <v>12</v>
      </c>
      <c r="B15" s="14"/>
      <c r="C15" s="14"/>
      <c r="D15" s="14"/>
      <c r="E15" s="14"/>
      <c r="F15" s="14"/>
      <c r="G15" s="6"/>
    </row>
    <row r="16" spans="1:7" ht="99" customHeight="1">
      <c r="A16" s="7" t="s">
        <v>8</v>
      </c>
      <c r="B16" s="7" t="s">
        <v>29</v>
      </c>
      <c r="C16" s="7" t="s">
        <v>13</v>
      </c>
      <c r="D16" s="7" t="s">
        <v>40</v>
      </c>
      <c r="E16" s="7" t="s">
        <v>11</v>
      </c>
      <c r="F16" s="7" t="s">
        <v>47</v>
      </c>
    </row>
    <row r="17" spans="1:7" ht="38.25">
      <c r="A17" s="2" t="s">
        <v>53</v>
      </c>
      <c r="B17" s="10" t="s">
        <v>52</v>
      </c>
      <c r="C17" s="10" t="s">
        <v>39</v>
      </c>
      <c r="D17" s="3">
        <v>33873.300000000003</v>
      </c>
      <c r="E17" s="10">
        <v>2</v>
      </c>
      <c r="F17" s="3">
        <f>D17/E17</f>
        <v>16936.650000000001</v>
      </c>
    </row>
    <row r="18" spans="1:7" ht="38.25">
      <c r="A18" s="2" t="s">
        <v>36</v>
      </c>
      <c r="B18" s="10" t="s">
        <v>54</v>
      </c>
      <c r="C18" s="10" t="s">
        <v>39</v>
      </c>
      <c r="D18" s="3">
        <v>43409.3</v>
      </c>
      <c r="E18" s="10">
        <v>2</v>
      </c>
      <c r="F18" s="3">
        <f t="shared" ref="F18:F19" si="0">D18/E18</f>
        <v>21704.65</v>
      </c>
    </row>
    <row r="19" spans="1:7" ht="49.5" customHeight="1">
      <c r="A19" s="2" t="s">
        <v>36</v>
      </c>
      <c r="B19" s="10" t="s">
        <v>55</v>
      </c>
      <c r="C19" s="10" t="s">
        <v>39</v>
      </c>
      <c r="D19" s="3">
        <v>43409.3</v>
      </c>
      <c r="E19" s="10">
        <v>2</v>
      </c>
      <c r="F19" s="3">
        <f t="shared" si="0"/>
        <v>21704.65</v>
      </c>
    </row>
    <row r="20" spans="1:7" ht="12.75" customHeight="1">
      <c r="A20" s="14" t="s">
        <v>19</v>
      </c>
      <c r="B20" s="14"/>
      <c r="C20" s="14"/>
      <c r="D20" s="14"/>
      <c r="E20" s="14"/>
      <c r="F20" s="3">
        <f>MIN(F17:F19)</f>
        <v>16936.650000000001</v>
      </c>
    </row>
    <row r="21" spans="1:7" ht="12.75" customHeight="1">
      <c r="A21" s="14" t="s">
        <v>14</v>
      </c>
      <c r="B21" s="14"/>
      <c r="C21" s="14"/>
      <c r="D21" s="14"/>
      <c r="E21" s="14"/>
      <c r="F21" s="14"/>
      <c r="G21" s="6"/>
    </row>
    <row r="22" spans="1:7" ht="89.25" customHeight="1">
      <c r="A22" s="7" t="s">
        <v>8</v>
      </c>
      <c r="B22" s="7" t="s">
        <v>15</v>
      </c>
      <c r="C22" s="7" t="s">
        <v>16</v>
      </c>
      <c r="D22" s="7" t="s">
        <v>20</v>
      </c>
      <c r="E22" s="7" t="s">
        <v>21</v>
      </c>
      <c r="F22" s="7" t="s">
        <v>17</v>
      </c>
    </row>
    <row r="23" spans="1:7" ht="51">
      <c r="A23" s="2" t="s">
        <v>42</v>
      </c>
      <c r="B23" s="11" t="s">
        <v>46</v>
      </c>
      <c r="C23" s="3">
        <v>33873.300000000003</v>
      </c>
      <c r="D23" s="11">
        <v>2</v>
      </c>
      <c r="E23" s="11">
        <v>40</v>
      </c>
      <c r="F23" s="3">
        <f t="shared" ref="F23:F27" si="1">C23/D23</f>
        <v>16936.650000000001</v>
      </c>
      <c r="G23" s="1">
        <f t="shared" ref="G23:G26" si="2">E23*F23</f>
        <v>677466</v>
      </c>
    </row>
    <row r="24" spans="1:7" ht="51">
      <c r="A24" s="2" t="s">
        <v>42</v>
      </c>
      <c r="B24" s="12" t="s">
        <v>49</v>
      </c>
      <c r="C24" s="3">
        <v>33873.300000000003</v>
      </c>
      <c r="D24" s="12">
        <v>2</v>
      </c>
      <c r="E24" s="12">
        <v>44</v>
      </c>
      <c r="F24" s="3">
        <f t="shared" si="1"/>
        <v>16936.650000000001</v>
      </c>
      <c r="G24" s="1">
        <f t="shared" si="2"/>
        <v>745212.60000000009</v>
      </c>
    </row>
    <row r="25" spans="1:7" ht="76.5">
      <c r="A25" s="12" t="s">
        <v>44</v>
      </c>
      <c r="B25" s="12" t="s">
        <v>50</v>
      </c>
      <c r="C25" s="3">
        <v>34440.559999999998</v>
      </c>
      <c r="D25" s="12">
        <v>2</v>
      </c>
      <c r="E25" s="12">
        <v>40</v>
      </c>
      <c r="F25" s="3">
        <f t="shared" si="1"/>
        <v>17220.28</v>
      </c>
      <c r="G25" s="1">
        <f t="shared" si="2"/>
        <v>688811.2</v>
      </c>
    </row>
    <row r="26" spans="1:7" ht="76.5">
      <c r="A26" s="13" t="s">
        <v>44</v>
      </c>
      <c r="B26" s="13" t="s">
        <v>51</v>
      </c>
      <c r="C26" s="3">
        <v>34440.559999999998</v>
      </c>
      <c r="D26" s="13">
        <v>2</v>
      </c>
      <c r="E26" s="13">
        <v>20</v>
      </c>
      <c r="F26" s="3">
        <f t="shared" ref="F26" si="3">C26/D26</f>
        <v>17220.28</v>
      </c>
      <c r="G26" s="1">
        <f t="shared" si="2"/>
        <v>344405.6</v>
      </c>
    </row>
    <row r="27" spans="1:7" ht="76.5">
      <c r="A27" s="12" t="s">
        <v>44</v>
      </c>
      <c r="B27" s="12" t="s">
        <v>56</v>
      </c>
      <c r="C27" s="3">
        <v>34440.559999999998</v>
      </c>
      <c r="D27" s="11">
        <v>2</v>
      </c>
      <c r="E27" s="11">
        <v>46</v>
      </c>
      <c r="F27" s="3">
        <f t="shared" si="1"/>
        <v>17220.28</v>
      </c>
      <c r="G27" s="1">
        <f t="shared" ref="G27" si="4">E27*F27</f>
        <v>792132.87999999989</v>
      </c>
    </row>
    <row r="28" spans="1:7" ht="12.75" customHeight="1">
      <c r="A28" s="14" t="s">
        <v>18</v>
      </c>
      <c r="B28" s="14"/>
      <c r="C28" s="14"/>
      <c r="D28" s="14"/>
      <c r="E28" s="14"/>
      <c r="F28" s="3">
        <f>SUMPRODUCT(E23:E27,F23:F27)/SUM(E23:E27)</f>
        <v>17094.885684210527</v>
      </c>
      <c r="G28" s="1">
        <f>SUM(G23:G27)</f>
        <v>3248028.28</v>
      </c>
    </row>
    <row r="29" spans="1:7" ht="12.75" customHeight="1">
      <c r="A29" s="14" t="s">
        <v>22</v>
      </c>
      <c r="B29" s="14"/>
      <c r="C29" s="14"/>
      <c r="D29" s="14"/>
      <c r="E29" s="14"/>
      <c r="F29" s="14"/>
      <c r="G29" s="6"/>
    </row>
    <row r="30" spans="1:7" ht="19.5" customHeight="1">
      <c r="A30" s="15" t="s">
        <v>23</v>
      </c>
      <c r="B30" s="15"/>
      <c r="C30" s="15"/>
      <c r="D30" s="15"/>
      <c r="E30" s="15"/>
      <c r="F30" s="15"/>
    </row>
  </sheetData>
  <mergeCells count="14">
    <mergeCell ref="A8:F8"/>
    <mergeCell ref="A1:F1"/>
    <mergeCell ref="A2:F2"/>
    <mergeCell ref="A3:E3"/>
    <mergeCell ref="A4:E4"/>
    <mergeCell ref="A5:F5"/>
    <mergeCell ref="A21:F21"/>
    <mergeCell ref="A28:E28"/>
    <mergeCell ref="A29:F29"/>
    <mergeCell ref="A30:F30"/>
    <mergeCell ref="A9:F9"/>
    <mergeCell ref="A14:E14"/>
    <mergeCell ref="A20:E20"/>
    <mergeCell ref="A15:F15"/>
  </mergeCells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cp:lastPrinted>2023-08-14T08:41:00Z</cp:lastPrinted>
  <dcterms:created xsi:type="dcterms:W3CDTF">2018-11-17T08:53:36Z</dcterms:created>
  <dcterms:modified xsi:type="dcterms:W3CDTF">2024-06-07T05:33:51Z</dcterms:modified>
</cp:coreProperties>
</file>