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1\share\zakupki\_Отдел закупок\05_ЗАКУПКИ 2025\_ЭА и ЗК 2025\062_натрия тиосульфат(057)\"/>
    </mc:Choice>
  </mc:AlternateContent>
  <bookViews>
    <workbookView xWindow="0" yWindow="0" windowWidth="24000" windowHeight="9735"/>
  </bookViews>
  <sheets>
    <sheet name="НМЦК" sheetId="1" r:id="rId1"/>
  </sheets>
  <definedNames>
    <definedName name="_xlnm.Print_Area" localSheetId="0">НМЦК!$A$1:$G$57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6" i="1"/>
  <c r="G25" i="1"/>
  <c r="G24" i="1"/>
  <c r="G39" i="1" l="1"/>
  <c r="G40" i="1"/>
  <c r="G41" i="1"/>
  <c r="G42" i="1"/>
  <c r="G38" i="1" l="1"/>
  <c r="G37" i="1"/>
  <c r="G36" i="1"/>
  <c r="G35" i="1"/>
  <c r="G34" i="1"/>
  <c r="G33" i="1"/>
  <c r="G32" i="1"/>
  <c r="G31" i="1"/>
  <c r="G30" i="1"/>
  <c r="G28" i="1" l="1"/>
  <c r="G29" i="1"/>
  <c r="G27" i="1" l="1"/>
  <c r="G49" i="1"/>
  <c r="G50" i="1"/>
  <c r="G43" i="1" l="1"/>
  <c r="G44" i="1"/>
  <c r="E8" i="1" s="1"/>
  <c r="G51" i="1"/>
  <c r="G8" i="1" l="1"/>
  <c r="F5" i="1" s="1"/>
</calcChain>
</file>

<file path=xl/sharedStrings.xml><?xml version="1.0" encoding="utf-8"?>
<sst xmlns="http://schemas.openxmlformats.org/spreadsheetml/2006/main" count="137" uniqueCount="68">
  <si>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</si>
  <si>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</si>
  <si>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Минимальная цена за единицу лекарственного препарата</t>
  </si>
  <si>
    <t>2.2 Информация, полученная по запросу заказчика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</si>
  <si>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</si>
  <si>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</si>
  <si>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</si>
  <si>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</si>
  <si>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</si>
  <si>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</si>
  <si>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</si>
  <si>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</si>
  <si>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</si>
  <si>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</si>
  <si>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</si>
  <si>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</si>
  <si>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</si>
  <si>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</si>
  <si>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</si>
  <si>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</si>
  <si>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Количество товара в единицах измерения в упаковке, шт.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</si>
  <si>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</si>
  <si>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</si>
  <si>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см[3*];^мл</t>
  </si>
  <si>
    <t xml:space="preserve">Вл.Вып.к.Перв.Уп.Втор.Уп.Пр.Акционерное общество "Биннофарм" (АО "Биннофарм"), Россия (7735518627); </t>
  </si>
  <si>
    <t xml:space="preserve">Вл.Вып.к.Перв.Уп.Втор.Уп.Пр.Акционерное общество "Новосибхимфарм" (АО "Новосибхимфарм"), Россия (5405101302); </t>
  </si>
  <si>
    <t xml:space="preserve">Вл.Вып.к.Перв.Уп.Втор.Уп.Пр.Дальхимфарм ОАО, Россия (2702010564);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</si>
  <si>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</si>
  <si>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</si>
  <si>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</si>
  <si>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Натрия тиосульфат, раствор для внутривенного введения 300 мг/мл</t>
  </si>
  <si>
    <t>ЛП-002559</t>
  </si>
  <si>
    <t>ЛП-004638</t>
  </si>
  <si>
    <t>ЛСР-000866/10</t>
  </si>
  <si>
    <t>ЛСР-005204/09</t>
  </si>
  <si>
    <t>Р N002800/01</t>
  </si>
  <si>
    <t>3. Расчет средневзвешенной цены на основании всех заключенных заказчиком государственных контрактов</t>
  </si>
  <si>
    <t>«Обоснование начальной (максимальной) цены контракта»</t>
  </si>
  <si>
    <t>Поставка лекарственных  препаратов для медицинского применения</t>
  </si>
  <si>
    <t>раствор для внутривенного введения, 300 мг/мл, 10 мл - ампула (10)  - пачка картонная</t>
  </si>
  <si>
    <t>раствор для внутривенного введения, 300 мг/мл, 10 мл - ампулы (10)  / в комплекте с ножом ампульным или скарификатором, если необходим для ампул данного типа / - пачки картонные</t>
  </si>
  <si>
    <t>раствор для внутривенного введения, 300 мг/мл, 10 мл - ампулы (5)  - упаковки ячейковые контурные без покрытия (2) - пачки картонные</t>
  </si>
  <si>
    <t>раствор для внутривенного введения, 300 мг/мл, 10 мл - ампулы (10)  / в комплекте с ножом ампульным или скарификатором если необходим для ампул данного типа / - коробки картонные</t>
  </si>
  <si>
    <t>раствор для внутривенного введения, 300 мг/мл, 10 мл - стеклянная ампула (10)  - пачка  картонная</t>
  </si>
  <si>
    <t>раствор для внутривенного введения, 300 мг/мл, 10 мл - стеклянная ампула (5)  - пачка  картонная</t>
  </si>
  <si>
    <t>раствор для внутривенного введения, 300 мг/мл, 10 мл - стеклянная ампула (20)  - пачки картонные</t>
  </si>
  <si>
    <t>раствор для внутривенного введения, 300 мг/мл, 10 мл - ампулы (10)  /  / - пачки картонные</t>
  </si>
  <si>
    <t>раствор для внутривенного введения, 300 мг/мл, 10 мл - ампулы (10)  /  / - коробки  картонные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</si>
  <si>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</si>
  <si>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</si>
  <si>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>Порядок применения официального курса инностарнной валюты к рублю Российской федерации, установленного Центральным банком Российской Федерации  и используемого при оплате контракта</t>
  </si>
  <si>
    <t>Не применяется</t>
  </si>
  <si>
    <t>раствор для внутривенного введения, 300 мг/мл, 10 мл - стеклянная ампула (10)  - пачки картонные</t>
  </si>
  <si>
    <t>раствор для внутривенного введения, 300 мг/мл, 10 мл - стеклянная ампула (5)  - пачка картонная</t>
  </si>
  <si>
    <t>раствор для внутривенного введения, 300 мг/мл, 10 мл - стеклянная ампула (10)  - пачка картонная</t>
  </si>
  <si>
    <t xml:space="preserve">Вл.Общество с ограниченной ответственностью "Атолл", Россия; Вып.к.Перв.Уп.Втор.Уп.Пр.ООО "Озон", Россия 445351, Самарская обл., г. Жигулевск, ул. Песочная, д. 11, ~; </t>
  </si>
  <si>
    <t>Натрия тиосульфат:   РАСТВОР ДЛЯ ВНУТРИВЕННОГО ВВЕДЕНИЯ,   300   мг/мл,10*10</t>
  </si>
  <si>
    <t>На запрос Заказчика, коммерческих предложений не поступало</t>
  </si>
  <si>
    <t>раствор для внутривенного введения, 300 мг/мл, 10 мл - ампула (5)  - пачка картонная</t>
  </si>
  <si>
    <t>ЛП-№(002845)-(РГ-RU)</t>
  </si>
  <si>
    <t>ЛП-№(007736)-(РГ-RU)</t>
  </si>
  <si>
    <t>ЛП-№(005735)-(РГ-RU)</t>
  </si>
  <si>
    <t>№ 2666202298424000291
https://zakupki.gov.ru/epz/contract/contractCard/common-info.html?reestrNumber=2666202298424000291</t>
  </si>
  <si>
    <t>№ 2661000039424000073
https://zakupki.gov.ru/epz/contract/contractCard/payment-info-and-target-of-order.html?reestrNumber=2661000039424000073&amp;contractInfoId=95224579#page-3</t>
  </si>
  <si>
    <t>Максимальная цена за единицу лекарственного препарата</t>
  </si>
  <si>
    <t>Максимальная цена за единицу 
без НДС и оптовой надбавки, 
руб.</t>
  </si>
  <si>
    <t>У Заказчика за 12 месяцев, предшествующих месяцу расчета отсутствуют исполненные контракты.</t>
  </si>
  <si>
    <t>В соответствии с пунктом 12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цена не принимается к учету, т.к. запрос котировок в электронной форме № 0362200069025000057   признан несостоявшимся по причине  отсутствия cоответсвующих заявок.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</si>
</sst>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[$-10419]###\ ###\ 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1.5"/>
      <name val="Times New Roman"/>
      <family val="1"/>
      <charset val="204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Fill="1"/>
    <xf numFmtId="10" fontId="4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 applyProtection="1">
      <alignment vertical="top" wrapText="1" readingOrder="1"/>
      <protection locked="0"/>
    </xf>
    <xf numFmtId="0" fontId="9" fillId="0" borderId="2" xfId="0" applyFont="1" applyBorder="1" applyAlignment="1">
      <alignment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6" fontId="11" fillId="0" borderId="9" xfId="0" applyNumberFormat="1" applyFont="1" applyBorder="1" applyAlignment="1" applyProtection="1">
      <alignment vertical="top" wrapText="1" readingOrder="1"/>
      <protection locked="0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4" fontId="5" fillId="0" borderId="4" xfId="2" applyFont="1" applyFill="1" applyBorder="1" applyAlignment="1">
      <alignment horizontal="right" vertical="center"/>
    </xf>
    <xf numFmtId="44" fontId="5" fillId="0" borderId="2" xfId="2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</cellXfs>
  <cellStyles count="6">
    <cellStyle name="Денежный" xfId="2" builtinId="4"/>
    <cellStyle name="Денежный 2" xfId="4"/>
    <cellStyle name="Денежный 3" xfId="5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view="pageBreakPreview" zoomScale="70" zoomScaleNormal="100" zoomScaleSheetLayoutView="70" workbookViewId="0">
      <selection activeCell="B49" sqref="B49:D49"/>
    </sheetView>
  </sheetViews>
  <sheetFormatPr defaultColWidth="9.140625" defaultRowHeight="15"/>
  <cols>
    <col min="1" max="1" width="52" style="8" customWidth="1"/>
    <col min="2" max="2" width="33.5703125" style="8" customWidth="1"/>
    <col min="3" max="3" width="15" style="8" customWidth="1"/>
    <col min="4" max="4" width="12" style="8" customWidth="1"/>
    <col min="5" max="5" width="13.140625" style="8" customWidth="1"/>
    <col min="6" max="6" width="11.7109375" style="8" customWidth="1"/>
    <col min="7" max="7" width="13.42578125" style="8" customWidth="1"/>
    <col min="8" max="16384" width="9.140625" style="8"/>
  </cols>
  <sheetData>
    <row r="1" spans="1:23">
      <c r="A1" s="54" t="s">
        <v>37</v>
      </c>
      <c r="B1" s="54"/>
      <c r="C1" s="54"/>
      <c r="D1" s="54"/>
      <c r="E1" s="54"/>
      <c r="F1" s="54"/>
      <c r="G1" s="5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>
      <c r="A2" s="55" t="s">
        <v>38</v>
      </c>
      <c r="B2" s="56"/>
      <c r="C2" s="56"/>
      <c r="D2" s="56"/>
      <c r="E2" s="56"/>
      <c r="F2" s="56"/>
      <c r="G2" s="5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49.5" customHeight="1">
      <c r="A3" s="65" t="s">
        <v>50</v>
      </c>
      <c r="B3" s="66"/>
      <c r="C3" s="66"/>
      <c r="D3" s="66"/>
      <c r="E3" s="67"/>
      <c r="F3" s="55" t="s">
        <v>51</v>
      </c>
      <c r="G3" s="57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>
      <c r="A4" s="58" t="s">
        <v>19</v>
      </c>
      <c r="B4" s="58"/>
      <c r="C4" s="58"/>
      <c r="D4" s="58"/>
      <c r="E4" s="58"/>
      <c r="F4" s="59">
        <v>45741</v>
      </c>
      <c r="G4" s="5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60" t="s">
        <v>18</v>
      </c>
      <c r="B5" s="61"/>
      <c r="C5" s="61"/>
      <c r="D5" s="61"/>
      <c r="E5" s="62"/>
      <c r="F5" s="63">
        <f>SUMPRODUCT(D8:D8,G8:G8)</f>
        <v>62230</v>
      </c>
      <c r="G5" s="6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>
      <c r="A6" s="37" t="s">
        <v>17</v>
      </c>
      <c r="B6" s="37"/>
      <c r="C6" s="37"/>
      <c r="D6" s="37"/>
      <c r="E6" s="37"/>
      <c r="F6" s="37"/>
      <c r="G6" s="37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05">
      <c r="A7" s="38" t="s">
        <v>16</v>
      </c>
      <c r="B7" s="39"/>
      <c r="C7" s="1" t="s">
        <v>15</v>
      </c>
      <c r="D7" s="1" t="s">
        <v>14</v>
      </c>
      <c r="E7" s="1" t="s">
        <v>65</v>
      </c>
      <c r="F7" s="1" t="s">
        <v>13</v>
      </c>
      <c r="G7" s="1" t="s">
        <v>12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32.25" customHeight="1">
      <c r="A8" s="40" t="s">
        <v>30</v>
      </c>
      <c r="B8" s="41"/>
      <c r="C8" s="1" t="s">
        <v>23</v>
      </c>
      <c r="D8" s="2">
        <v>49000</v>
      </c>
      <c r="E8" s="3">
        <f>G44</f>
        <v>1.02</v>
      </c>
      <c r="F8" s="10">
        <v>0.14000000000000001</v>
      </c>
      <c r="G8" s="4">
        <f>ROUNDDOWN((E8+E8*F8)*1.1,2)</f>
        <v>1.27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7" t="s">
        <v>11</v>
      </c>
      <c r="B9" s="37"/>
      <c r="C9" s="37"/>
      <c r="D9" s="37"/>
      <c r="E9" s="37"/>
      <c r="F9" s="37"/>
      <c r="G9" s="3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5" customHeight="1">
      <c r="A10" s="42" t="s">
        <v>10</v>
      </c>
      <c r="B10" s="43"/>
      <c r="C10" s="43"/>
      <c r="D10" s="43"/>
      <c r="E10" s="43"/>
      <c r="F10" s="43"/>
      <c r="G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87.6" customHeight="1">
      <c r="A11" s="1" t="s">
        <v>1</v>
      </c>
      <c r="B11" s="45" t="s">
        <v>9</v>
      </c>
      <c r="C11" s="46"/>
      <c r="D11" s="6" t="s">
        <v>8</v>
      </c>
      <c r="E11" s="6" t="s">
        <v>7</v>
      </c>
      <c r="F11" s="6" t="s">
        <v>20</v>
      </c>
      <c r="G11" s="5" t="s">
        <v>6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87.6" customHeight="1">
      <c r="A12" s="20" t="s">
        <v>39</v>
      </c>
      <c r="B12" s="20" t="s">
        <v>24</v>
      </c>
      <c r="C12" s="23"/>
      <c r="D12" s="20" t="s">
        <v>33</v>
      </c>
      <c r="E12" s="24">
        <v>68.69</v>
      </c>
      <c r="F12" s="22">
        <v>100</v>
      </c>
      <c r="G12" s="3">
        <f t="shared" ref="G12:G23" si="0">ROUNDDOWN(E12/F12,2)</f>
        <v>0.68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87.6" customHeight="1">
      <c r="A13" s="20" t="s">
        <v>40</v>
      </c>
      <c r="B13" s="20" t="s">
        <v>55</v>
      </c>
      <c r="C13" s="23"/>
      <c r="D13" s="20" t="s">
        <v>31</v>
      </c>
      <c r="E13" s="24">
        <v>61.66</v>
      </c>
      <c r="F13" s="22">
        <v>100</v>
      </c>
      <c r="G13" s="3">
        <f t="shared" si="0"/>
        <v>0.61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87.6" customHeight="1">
      <c r="A14" s="20" t="s">
        <v>41</v>
      </c>
      <c r="B14" s="20" t="s">
        <v>27</v>
      </c>
      <c r="C14" s="23"/>
      <c r="D14" s="20" t="s">
        <v>31</v>
      </c>
      <c r="E14" s="24">
        <v>61.66</v>
      </c>
      <c r="F14" s="22">
        <v>100</v>
      </c>
      <c r="G14" s="3">
        <f t="shared" si="0"/>
        <v>0.61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87.6" customHeight="1">
      <c r="A15" s="20" t="s">
        <v>42</v>
      </c>
      <c r="B15" s="20" t="s">
        <v>25</v>
      </c>
      <c r="C15" s="23"/>
      <c r="D15" s="20" t="s">
        <v>35</v>
      </c>
      <c r="E15" s="24">
        <v>79.81</v>
      </c>
      <c r="F15" s="22">
        <v>100</v>
      </c>
      <c r="G15" s="3">
        <f t="shared" si="0"/>
        <v>0.79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87.6" customHeight="1">
      <c r="A16" s="20" t="s">
        <v>43</v>
      </c>
      <c r="B16" s="20" t="s">
        <v>49</v>
      </c>
      <c r="C16" s="23"/>
      <c r="D16" s="20" t="s">
        <v>34</v>
      </c>
      <c r="E16" s="24">
        <v>77.430000000000007</v>
      </c>
      <c r="F16" s="22">
        <v>100</v>
      </c>
      <c r="G16" s="3">
        <f t="shared" si="0"/>
        <v>0.77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87.6" customHeight="1">
      <c r="A17" s="20" t="s">
        <v>44</v>
      </c>
      <c r="B17" s="20" t="s">
        <v>49</v>
      </c>
      <c r="C17" s="23"/>
      <c r="D17" s="20" t="s">
        <v>34</v>
      </c>
      <c r="E17" s="24">
        <v>38.35</v>
      </c>
      <c r="F17" s="22">
        <v>50</v>
      </c>
      <c r="G17" s="3">
        <f t="shared" si="0"/>
        <v>0.76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87.6" customHeight="1">
      <c r="A18" s="20" t="s">
        <v>43</v>
      </c>
      <c r="B18" s="20" t="s">
        <v>49</v>
      </c>
      <c r="C18" s="23"/>
      <c r="D18" s="20" t="s">
        <v>34</v>
      </c>
      <c r="E18" s="24">
        <v>77.430000000000007</v>
      </c>
      <c r="F18" s="22">
        <v>100</v>
      </c>
      <c r="G18" s="3">
        <f t="shared" si="0"/>
        <v>0.77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87.6" customHeight="1">
      <c r="A19" s="20" t="s">
        <v>45</v>
      </c>
      <c r="B19" s="20" t="s">
        <v>49</v>
      </c>
      <c r="C19" s="23"/>
      <c r="D19" s="20" t="s">
        <v>34</v>
      </c>
      <c r="E19" s="24">
        <v>142.88</v>
      </c>
      <c r="F19" s="22">
        <v>200</v>
      </c>
      <c r="G19" s="3">
        <f t="shared" si="0"/>
        <v>0.71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87.6" customHeight="1">
      <c r="A20" s="20" t="s">
        <v>43</v>
      </c>
      <c r="B20" s="20" t="s">
        <v>49</v>
      </c>
      <c r="C20" s="23"/>
      <c r="D20" s="20" t="s">
        <v>34</v>
      </c>
      <c r="E20" s="24">
        <v>77.430000000000007</v>
      </c>
      <c r="F20" s="22">
        <v>100</v>
      </c>
      <c r="G20" s="3">
        <f t="shared" si="0"/>
        <v>0.77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73.5" customHeight="1">
      <c r="A21" s="20" t="s">
        <v>42</v>
      </c>
      <c r="B21" s="20" t="s">
        <v>25</v>
      </c>
      <c r="C21" s="23"/>
      <c r="D21" s="20" t="s">
        <v>35</v>
      </c>
      <c r="E21" s="24">
        <v>84.2</v>
      </c>
      <c r="F21" s="22">
        <v>100</v>
      </c>
      <c r="G21" s="3">
        <f t="shared" si="0"/>
        <v>0.84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120" customHeight="1">
      <c r="A22" s="20" t="s">
        <v>52</v>
      </c>
      <c r="B22" s="20" t="s">
        <v>49</v>
      </c>
      <c r="C22" s="23"/>
      <c r="D22" s="20" t="s">
        <v>34</v>
      </c>
      <c r="E22" s="24">
        <v>91.44</v>
      </c>
      <c r="F22" s="22">
        <v>100</v>
      </c>
      <c r="G22" s="3">
        <f t="shared" si="0"/>
        <v>0.91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105" customHeight="1">
      <c r="A23" s="20" t="s">
        <v>53</v>
      </c>
      <c r="B23" s="20" t="s">
        <v>49</v>
      </c>
      <c r="C23" s="23"/>
      <c r="D23" s="20" t="s">
        <v>34</v>
      </c>
      <c r="E23" s="24">
        <v>45.29</v>
      </c>
      <c r="F23" s="22">
        <v>50</v>
      </c>
      <c r="G23" s="3">
        <f t="shared" si="0"/>
        <v>0.9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135" customHeight="1">
      <c r="A24" s="20" t="s">
        <v>54</v>
      </c>
      <c r="B24" s="20" t="s">
        <v>49</v>
      </c>
      <c r="C24" s="21"/>
      <c r="D24" s="20" t="s">
        <v>34</v>
      </c>
      <c r="E24" s="24">
        <v>91.44</v>
      </c>
      <c r="F24" s="19">
        <v>100</v>
      </c>
      <c r="G24" s="3">
        <f>ROUNDDOWN(E24/F24,2)</f>
        <v>0.91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135" customHeight="1">
      <c r="A25" s="20" t="s">
        <v>54</v>
      </c>
      <c r="B25" s="20" t="s">
        <v>49</v>
      </c>
      <c r="C25" s="21"/>
      <c r="D25" s="20" t="s">
        <v>34</v>
      </c>
      <c r="E25" s="24">
        <v>91.44</v>
      </c>
      <c r="F25" s="19">
        <v>100</v>
      </c>
      <c r="G25" s="3">
        <f t="shared" ref="G25:G26" si="1">ROUNDDOWN(E25/F25,2)</f>
        <v>0.91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75" customHeight="1">
      <c r="A26" s="20" t="s">
        <v>45</v>
      </c>
      <c r="B26" s="20" t="s">
        <v>49</v>
      </c>
      <c r="C26" s="21"/>
      <c r="D26" s="20" t="s">
        <v>34</v>
      </c>
      <c r="E26" s="24">
        <v>150.74</v>
      </c>
      <c r="F26" s="19">
        <v>200</v>
      </c>
      <c r="G26" s="3">
        <f t="shared" si="1"/>
        <v>0.75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150" customHeight="1">
      <c r="A27" s="20" t="s">
        <v>42</v>
      </c>
      <c r="B27" s="20" t="s">
        <v>25</v>
      </c>
      <c r="C27" s="21"/>
      <c r="D27" s="20" t="s">
        <v>35</v>
      </c>
      <c r="E27" s="24">
        <v>87.92</v>
      </c>
      <c r="F27" s="15">
        <v>100</v>
      </c>
      <c r="G27" s="3">
        <f>ROUNDDOWN(E27/F27,2)</f>
        <v>0.87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50" customHeight="1">
      <c r="A28" s="20" t="s">
        <v>46</v>
      </c>
      <c r="B28" s="20" t="s">
        <v>26</v>
      </c>
      <c r="C28" s="21"/>
      <c r="D28" s="20" t="s">
        <v>32</v>
      </c>
      <c r="E28" s="24">
        <v>66.78</v>
      </c>
      <c r="F28" s="19">
        <v>100</v>
      </c>
      <c r="G28" s="3">
        <f t="shared" ref="G28:G38" si="2">ROUNDDOWN(E28/F28,2)</f>
        <v>0.66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150" customHeight="1">
      <c r="A29" s="20" t="s">
        <v>47</v>
      </c>
      <c r="B29" s="20" t="s">
        <v>26</v>
      </c>
      <c r="C29" s="21"/>
      <c r="D29" s="20" t="s">
        <v>32</v>
      </c>
      <c r="E29" s="24">
        <v>66.78</v>
      </c>
      <c r="F29" s="19">
        <v>100</v>
      </c>
      <c r="G29" s="3">
        <f t="shared" si="2"/>
        <v>0.66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150" customHeight="1">
      <c r="A30" s="20" t="s">
        <v>53</v>
      </c>
      <c r="B30" s="20" t="s">
        <v>49</v>
      </c>
      <c r="C30" s="21"/>
      <c r="D30" s="20" t="s">
        <v>34</v>
      </c>
      <c r="E30" s="24">
        <v>50.84</v>
      </c>
      <c r="F30" s="19">
        <v>50</v>
      </c>
      <c r="G30" s="3">
        <f t="shared" si="2"/>
        <v>1.01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150" customHeight="1">
      <c r="A31" s="20" t="s">
        <v>52</v>
      </c>
      <c r="B31" s="20" t="s">
        <v>49</v>
      </c>
      <c r="C31" s="21"/>
      <c r="D31" s="20" t="s">
        <v>34</v>
      </c>
      <c r="E31" s="24">
        <v>102.64</v>
      </c>
      <c r="F31" s="19">
        <v>100</v>
      </c>
      <c r="G31" s="3">
        <f t="shared" si="2"/>
        <v>1.02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45" customHeight="1">
      <c r="A32" s="20" t="s">
        <v>54</v>
      </c>
      <c r="B32" s="20" t="s">
        <v>49</v>
      </c>
      <c r="C32" s="21"/>
      <c r="D32" s="20" t="s">
        <v>34</v>
      </c>
      <c r="E32" s="24">
        <v>102.64</v>
      </c>
      <c r="F32" s="19">
        <v>100</v>
      </c>
      <c r="G32" s="3">
        <f t="shared" si="2"/>
        <v>1.02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45" customHeight="1">
      <c r="A33" s="20" t="s">
        <v>54</v>
      </c>
      <c r="B33" s="20" t="s">
        <v>49</v>
      </c>
      <c r="C33" s="21"/>
      <c r="D33" s="20" t="s">
        <v>34</v>
      </c>
      <c r="E33" s="24">
        <v>102.64</v>
      </c>
      <c r="F33" s="19">
        <v>100</v>
      </c>
      <c r="G33" s="3">
        <f t="shared" si="2"/>
        <v>1.02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75" customHeight="1">
      <c r="A34" s="20" t="s">
        <v>45</v>
      </c>
      <c r="B34" s="20" t="s">
        <v>49</v>
      </c>
      <c r="C34" s="21"/>
      <c r="D34" s="20" t="s">
        <v>34</v>
      </c>
      <c r="E34" s="24">
        <v>157.52000000000001</v>
      </c>
      <c r="F34" s="19">
        <v>200</v>
      </c>
      <c r="G34" s="3">
        <f t="shared" si="2"/>
        <v>0.78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75" customHeight="1">
      <c r="A35" s="20" t="s">
        <v>42</v>
      </c>
      <c r="B35" s="20" t="s">
        <v>25</v>
      </c>
      <c r="C35" s="21"/>
      <c r="D35" s="20" t="s">
        <v>59</v>
      </c>
      <c r="E35" s="24">
        <v>87.92</v>
      </c>
      <c r="F35" s="19">
        <v>100</v>
      </c>
      <c r="G35" s="3">
        <f t="shared" si="2"/>
        <v>0.87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75" customHeight="1">
      <c r="A36" s="20" t="s">
        <v>58</v>
      </c>
      <c r="B36" s="20" t="s">
        <v>48</v>
      </c>
      <c r="C36" s="21"/>
      <c r="D36" s="20" t="s">
        <v>60</v>
      </c>
      <c r="E36" s="24">
        <v>38.43</v>
      </c>
      <c r="F36" s="19">
        <v>50</v>
      </c>
      <c r="G36" s="3">
        <f t="shared" si="2"/>
        <v>0.76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75" customHeight="1">
      <c r="A37" s="20" t="s">
        <v>39</v>
      </c>
      <c r="B37" s="20" t="s">
        <v>48</v>
      </c>
      <c r="C37" s="21"/>
      <c r="D37" s="20" t="s">
        <v>60</v>
      </c>
      <c r="E37" s="24">
        <v>76.86</v>
      </c>
      <c r="F37" s="19">
        <v>100</v>
      </c>
      <c r="G37" s="3">
        <f t="shared" si="2"/>
        <v>0.76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75" customHeight="1">
      <c r="A38" s="20" t="s">
        <v>53</v>
      </c>
      <c r="B38" s="20" t="s">
        <v>49</v>
      </c>
      <c r="C38" s="21"/>
      <c r="D38" s="20" t="s">
        <v>61</v>
      </c>
      <c r="E38" s="24">
        <v>50.84</v>
      </c>
      <c r="F38" s="19">
        <v>50</v>
      </c>
      <c r="G38" s="3">
        <f t="shared" si="2"/>
        <v>1.01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75" customHeight="1">
      <c r="A39" s="20" t="s">
        <v>52</v>
      </c>
      <c r="B39" s="20" t="s">
        <v>49</v>
      </c>
      <c r="C39" s="21"/>
      <c r="D39" s="20" t="s">
        <v>61</v>
      </c>
      <c r="E39" s="24">
        <v>102.64</v>
      </c>
      <c r="F39" s="19">
        <v>100</v>
      </c>
      <c r="G39" s="3">
        <f t="shared" ref="G39:G42" si="3">ROUNDDOWN(E39/F39,2)</f>
        <v>1.02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45.75" customHeight="1">
      <c r="A40" s="20" t="s">
        <v>54</v>
      </c>
      <c r="B40" s="20" t="s">
        <v>49</v>
      </c>
      <c r="C40" s="21"/>
      <c r="D40" s="20" t="s">
        <v>61</v>
      </c>
      <c r="E40" s="24">
        <v>102.64</v>
      </c>
      <c r="F40" s="19">
        <v>100</v>
      </c>
      <c r="G40" s="3">
        <f t="shared" si="3"/>
        <v>1.02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14" customFormat="1" ht="48" customHeight="1">
      <c r="A41" s="20" t="s">
        <v>54</v>
      </c>
      <c r="B41" s="20" t="s">
        <v>49</v>
      </c>
      <c r="C41" s="21"/>
      <c r="D41" s="20" t="s">
        <v>61</v>
      </c>
      <c r="E41" s="24">
        <v>102.64</v>
      </c>
      <c r="F41" s="19">
        <v>100</v>
      </c>
      <c r="G41" s="3">
        <f t="shared" si="3"/>
        <v>1.02</v>
      </c>
      <c r="H41" s="11"/>
      <c r="I41" s="11"/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s="14" customFormat="1" ht="60" customHeight="1">
      <c r="A42" s="20" t="s">
        <v>45</v>
      </c>
      <c r="B42" s="20" t="s">
        <v>49</v>
      </c>
      <c r="C42" s="21"/>
      <c r="D42" s="20" t="s">
        <v>61</v>
      </c>
      <c r="E42" s="24">
        <v>157.52000000000001</v>
      </c>
      <c r="F42" s="19">
        <v>200</v>
      </c>
      <c r="G42" s="3">
        <f t="shared" si="3"/>
        <v>0.78</v>
      </c>
      <c r="H42" s="11"/>
      <c r="I42" s="11"/>
      <c r="J42" s="12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>
      <c r="A43" s="29" t="s">
        <v>2</v>
      </c>
      <c r="B43" s="30"/>
      <c r="C43" s="30"/>
      <c r="D43" s="30"/>
      <c r="E43" s="30"/>
      <c r="F43" s="47"/>
      <c r="G43" s="4">
        <f>MIN(G12:G42)</f>
        <v>0.61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ht="28.5" customHeight="1">
      <c r="A44" s="70" t="s">
        <v>64</v>
      </c>
      <c r="B44" s="71"/>
      <c r="C44" s="68"/>
      <c r="D44" s="68"/>
      <c r="E44" s="68"/>
      <c r="F44" s="69"/>
      <c r="G44" s="4">
        <f>MAX(G12:G42)</f>
        <v>1.02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ht="88.5" customHeight="1">
      <c r="A45" s="70" t="s">
        <v>67</v>
      </c>
      <c r="B45" s="71"/>
      <c r="C45" s="71"/>
      <c r="D45" s="71"/>
      <c r="E45" s="71"/>
      <c r="F45" s="71"/>
      <c r="G45" s="7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>
      <c r="A46" s="48" t="s">
        <v>5</v>
      </c>
      <c r="B46" s="48"/>
      <c r="C46" s="48"/>
      <c r="D46" s="48"/>
      <c r="E46" s="48"/>
      <c r="F46" s="48"/>
      <c r="G46" s="48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>
      <c r="A47" s="48" t="s">
        <v>4</v>
      </c>
      <c r="B47" s="48"/>
      <c r="C47" s="48"/>
      <c r="D47" s="48"/>
      <c r="E47" s="48"/>
      <c r="F47" s="48"/>
      <c r="G47" s="4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60.75" customHeight="1">
      <c r="A48" s="1" t="s">
        <v>1</v>
      </c>
      <c r="B48" s="45" t="s">
        <v>21</v>
      </c>
      <c r="C48" s="49"/>
      <c r="D48" s="46"/>
      <c r="E48" s="7" t="s">
        <v>22</v>
      </c>
      <c r="F48" s="6" t="s">
        <v>20</v>
      </c>
      <c r="G48" s="5" t="s">
        <v>0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63.75" customHeight="1">
      <c r="A49" s="16" t="s">
        <v>56</v>
      </c>
      <c r="B49" s="45" t="s">
        <v>62</v>
      </c>
      <c r="C49" s="49"/>
      <c r="D49" s="46"/>
      <c r="E49" s="17">
        <v>74.540000000000006</v>
      </c>
      <c r="F49" s="18">
        <v>100</v>
      </c>
      <c r="G49" s="3">
        <f>ROUNDDOWN(E49/F49,2)</f>
        <v>0.74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75" customHeight="1">
      <c r="A50" s="16" t="s">
        <v>56</v>
      </c>
      <c r="B50" s="45" t="s">
        <v>63</v>
      </c>
      <c r="C50" s="49"/>
      <c r="D50" s="46"/>
      <c r="E50" s="17">
        <v>74.540000000000006</v>
      </c>
      <c r="F50" s="18">
        <v>100</v>
      </c>
      <c r="G50" s="3">
        <f>ROUNDDOWN(E50/F50,2)</f>
        <v>0.74</v>
      </c>
    </row>
    <row r="51" spans="1:23" ht="32.25" customHeight="1">
      <c r="A51" s="29" t="s">
        <v>2</v>
      </c>
      <c r="B51" s="30"/>
      <c r="C51" s="30"/>
      <c r="D51" s="30"/>
      <c r="E51" s="30"/>
      <c r="F51" s="47"/>
      <c r="G51" s="4">
        <f>MIN(G49:G50)</f>
        <v>0.74</v>
      </c>
    </row>
    <row r="52" spans="1:23">
      <c r="A52" s="29" t="s">
        <v>3</v>
      </c>
      <c r="B52" s="30"/>
      <c r="C52" s="30"/>
      <c r="D52" s="31"/>
      <c r="E52" s="31"/>
      <c r="F52" s="31"/>
      <c r="G52" s="32"/>
    </row>
    <row r="53" spans="1:23">
      <c r="A53" s="42" t="s">
        <v>57</v>
      </c>
      <c r="B53" s="53"/>
      <c r="C53" s="53"/>
      <c r="D53" s="53"/>
      <c r="E53" s="53"/>
      <c r="F53" s="53"/>
      <c r="G53" s="44"/>
    </row>
    <row r="54" spans="1:23">
      <c r="A54" s="33" t="s">
        <v>36</v>
      </c>
      <c r="B54" s="33"/>
      <c r="C54" s="33"/>
      <c r="D54" s="33"/>
      <c r="E54" s="33"/>
      <c r="F54" s="33"/>
      <c r="G54" s="33"/>
    </row>
    <row r="55" spans="1:23">
      <c r="A55" s="50" t="s">
        <v>66</v>
      </c>
      <c r="B55" s="51"/>
      <c r="C55" s="51"/>
      <c r="D55" s="51"/>
      <c r="E55" s="51"/>
      <c r="F55" s="51"/>
      <c r="G55" s="52"/>
    </row>
    <row r="56" spans="1:23">
      <c r="A56" s="34" t="s">
        <v>29</v>
      </c>
      <c r="B56" s="35"/>
      <c r="C56" s="35"/>
      <c r="D56" s="35"/>
      <c r="E56" s="35"/>
      <c r="F56" s="35"/>
      <c r="G56" s="36"/>
    </row>
    <row r="57" spans="1:23">
      <c r="A57" s="25" t="s">
        <v>28</v>
      </c>
      <c r="B57" s="26"/>
      <c r="C57" s="26"/>
      <c r="D57" s="27"/>
      <c r="E57" s="27"/>
      <c r="F57" s="27"/>
      <c r="G57" s="28"/>
    </row>
  </sheetData>
  <mergeCells count="29">
    <mergeCell ref="A55:G55"/>
    <mergeCell ref="A53:G53"/>
    <mergeCell ref="B50:D50"/>
    <mergeCell ref="A1:G1"/>
    <mergeCell ref="A2:G2"/>
    <mergeCell ref="A4:E4"/>
    <mergeCell ref="F4:G4"/>
    <mergeCell ref="A5:E5"/>
    <mergeCell ref="F5:G5"/>
    <mergeCell ref="F3:G3"/>
    <mergeCell ref="A3:E3"/>
    <mergeCell ref="A44:B44"/>
    <mergeCell ref="A45:G45"/>
    <mergeCell ref="A57:G57"/>
    <mergeCell ref="A52:G52"/>
    <mergeCell ref="A54:G54"/>
    <mergeCell ref="A56:G56"/>
    <mergeCell ref="A6:G6"/>
    <mergeCell ref="A7:B7"/>
    <mergeCell ref="A8:B8"/>
    <mergeCell ref="A9:G9"/>
    <mergeCell ref="A10:G10"/>
    <mergeCell ref="B11:C11"/>
    <mergeCell ref="A51:F51"/>
    <mergeCell ref="A43:F43"/>
    <mergeCell ref="A46:G46"/>
    <mergeCell ref="A47:G47"/>
    <mergeCell ref="B48:D48"/>
    <mergeCell ref="B49:D4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Петрова Ксения Дмитриевна</cp:lastModifiedBy>
  <cp:lastPrinted>2018-04-27T07:24:33Z</cp:lastPrinted>
  <dcterms:created xsi:type="dcterms:W3CDTF">2018-04-09T06:40:37Z</dcterms:created>
  <dcterms:modified xsi:type="dcterms:W3CDTF">2025-04-22T07:43:56Z</dcterms:modified>
</cp:coreProperties>
</file>