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045" windowHeight="9915"/>
  </bookViews>
  <sheets>
    <sheet name="НМЦК" sheetId="1" r:id="rId1"/>
  </sheets>
  <definedNames>
    <definedName name="_xlnm.Print_Area" localSheetId="0">НМЦК!$A$1:$G$47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G11" l="1"/>
  <c r="G12"/>
  <c r="G13"/>
  <c r="G14"/>
  <c r="G15"/>
  <c r="G16"/>
  <c r="G17"/>
  <c r="G18"/>
  <c r="G19"/>
  <c r="G20"/>
  <c r="G21"/>
  <c r="G22"/>
  <c r="G23"/>
  <c r="G24"/>
  <c r="G25"/>
  <c r="G26"/>
  <c r="G33"/>
  <c r="G38" l="1"/>
  <c r="G39" s="1"/>
  <c r="G27" l="1"/>
  <c r="G43"/>
  <c r="G34" l="1"/>
  <c r="G31" l="1"/>
  <c r="G44" l="1"/>
  <c r="G35"/>
  <c r="G40" s="1"/>
  <c r="G7" l="1"/>
  <c r="F4" s="1"/>
</calcChain>
</file>

<file path=xl/sharedStrings.xml><?xml version="1.0" encoding="utf-8"?>
<sst xmlns="http://schemas.openxmlformats.org/spreadsheetml/2006/main" count="116" uniqueCount="87">
  <si>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</si>
  <si>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</si>
  <si>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</si>
  <si>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</si>
  <si>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</si>
  <si>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</si>
  <si>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</si>
  <si>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</si>
  <si>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</si>
  <si>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</si>
  <si>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</si>
  <si>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</si>
  <si>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</si>
  <si>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</si>
  <si>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</si>
  <si>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</si>
  <si>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</si>
  <si>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</si>
  <si>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</si>
  <si>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</si>
  <si>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</si>
  <si>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</si>
  <si>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</si>
  <si>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</si>
  <si>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</si>
  <si>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</si>
  <si>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</si>
  <si>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</si>
  <si>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</si>
  <si>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</si>
  <si>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</si>
  <si>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</si>
  <si>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</si>
  <si>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</si>
  <si>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</si>
  <si>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</si>
  <si>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</si>
  <si>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</si>
  <si>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</si>
  <si>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</si>
  <si>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</si>
  <si>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</si>
  <si>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</si>
  <si>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</si>
  <si>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</si>
  <si>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</si>
  <si>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</si>
  <si>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</si>
  <si>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</si>
  <si>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</si>
  <si>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</si>
  <si>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</si>
  <si>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</si>
  <si>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</si>
  <si>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</si>
  <si>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</si>
  <si>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</si>
  <si>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</si>
  <si>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</si>
  <si>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</si>
  <si>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</si>
  <si>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</si>
  <si>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</si>
  <si>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</si>
  <si>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</si>
  <si>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</si>
  <si>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</si>
  <si>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</si>
  <si>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</si>
  <si>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</si>
  <si>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</si>
  <si>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</si>
  <si>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</si>
  <si>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</si>
  <si>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</si>
  <si>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</si>
  <si>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</si>
  <si>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</si>
  <si>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</si>
  <si>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</si>
  <si>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http://zakupki.gov.ru/epz/contract/contractCard/document-info.html?reestrNumber=2665700060018000031</t>
  </si>
  <si>
    <t>Эноксапарин натрия</t>
  </si>
  <si>
    <t>раствор для инъекций, 4000 анти-Xa МЕ/0,4мл 0,4мл</t>
  </si>
  <si>
    <t>30.05.2019г.</t>
  </si>
  <si>
    <t xml:space="preserve">Эноксапарин натрия (Эниксум), раствор для инъекций, 4000 анти-Xa МЕ/0,4мл 0,4мл </t>
  </si>
  <si>
    <t xml:space="preserve">                                                                                                                                                           Утверждаю 
                                                                                                                                                                                   Главный врач ГБУЗ СО 
                                                                                                                                                                        «Шалинская ЦГБ»
                                                                                                                                                                                           _______________/ О.И.Зимина
                                                                                                                                                                            «____» июня 2019 г.
Часть IV «Обоснование начальной (максимальной) цены контракта»</t>
  </si>
  <si>
    <t xml:space="preserve">референтная цена не применяется на основании письма МЗ РФ №18-3/10/2-708 от 27.12.2018г.; 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</si>
</sst>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u/>
      <sz val="11"/>
      <color theme="10"/>
      <name val="Calibri"/>
      <family val="2"/>
    </font>
    <font>
      <u/>
      <sz val="11"/>
      <color theme="10"/>
      <name val="Times New Roman"/>
      <family val="1"/>
      <charset val="204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4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1" xfId="4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4" fontId="2" fillId="0" borderId="4" xfId="2" applyFont="1" applyFill="1" applyBorder="1" applyAlignment="1">
      <alignment horizontal="right" vertical="center"/>
    </xf>
    <xf numFmtId="4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contract/contractCard/document-info.html?reestrNumber=26657000600180000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view="pageBreakPreview" topLeftCell="A40" zoomScale="80" zoomScaleSheetLayoutView="80" workbookViewId="0">
      <selection activeCell="C59" sqref="C59"/>
    </sheetView>
  </sheetViews>
  <sheetFormatPr defaultColWidth="9.140625" defaultRowHeight="1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 ht="124.5" customHeight="1">
      <c r="A1" s="54" t="s">
        <v>85</v>
      </c>
      <c r="B1" s="55"/>
      <c r="C1" s="55"/>
      <c r="D1" s="55"/>
      <c r="E1" s="55"/>
      <c r="F1" s="55"/>
      <c r="G1" s="55"/>
    </row>
    <row r="2" spans="1:7">
      <c r="A2" s="56" t="s">
        <v>23</v>
      </c>
      <c r="B2" s="57"/>
      <c r="C2" s="57"/>
      <c r="D2" s="57"/>
      <c r="E2" s="57"/>
      <c r="F2" s="57"/>
      <c r="G2" s="58"/>
    </row>
    <row r="3" spans="1:7">
      <c r="A3" s="59" t="s">
        <v>22</v>
      </c>
      <c r="B3" s="59"/>
      <c r="C3" s="59"/>
      <c r="D3" s="59"/>
      <c r="E3" s="59"/>
      <c r="F3" s="60" t="s">
        <v>83</v>
      </c>
      <c r="G3" s="60"/>
    </row>
    <row r="4" spans="1:7">
      <c r="A4" s="61" t="s">
        <v>21</v>
      </c>
      <c r="B4" s="62"/>
      <c r="C4" s="62"/>
      <c r="D4" s="62"/>
      <c r="E4" s="63"/>
      <c r="F4" s="64">
        <f>SUMPRODUCT(D7:D7,G7:G7)</f>
        <v>51560.4</v>
      </c>
      <c r="G4" s="65"/>
    </row>
    <row r="5" spans="1:7">
      <c r="A5" s="66" t="s">
        <v>20</v>
      </c>
      <c r="B5" s="66"/>
      <c r="C5" s="66"/>
      <c r="D5" s="66"/>
      <c r="E5" s="66"/>
      <c r="F5" s="66"/>
      <c r="G5" s="66"/>
    </row>
    <row r="6" spans="1:7" ht="105">
      <c r="A6" s="67" t="s">
        <v>19</v>
      </c>
      <c r="B6" s="68"/>
      <c r="C6" s="7" t="s">
        <v>18</v>
      </c>
      <c r="D6" s="7" t="s">
        <v>17</v>
      </c>
      <c r="E6" s="7" t="s">
        <v>16</v>
      </c>
      <c r="F6" s="7" t="s">
        <v>15</v>
      </c>
      <c r="G6" s="7" t="s">
        <v>14</v>
      </c>
    </row>
    <row r="7" spans="1:7" ht="33" customHeight="1">
      <c r="A7" s="69" t="s">
        <v>79</v>
      </c>
      <c r="B7" s="70"/>
      <c r="C7" s="25" t="s">
        <v>31</v>
      </c>
      <c r="D7" s="21">
        <v>120</v>
      </c>
      <c r="E7" s="22">
        <v>342.64</v>
      </c>
      <c r="F7" s="3">
        <v>0.14000000000000001</v>
      </c>
      <c r="G7" s="10">
        <f>ROUNDDOWN((E7+E7*F7)*1.1,2)</f>
        <v>429.67</v>
      </c>
    </row>
    <row r="8" spans="1:7">
      <c r="A8" s="66" t="s">
        <v>13</v>
      </c>
      <c r="B8" s="66"/>
      <c r="C8" s="66"/>
      <c r="D8" s="66"/>
      <c r="E8" s="66"/>
      <c r="F8" s="66"/>
      <c r="G8" s="66"/>
    </row>
    <row r="9" spans="1:7" ht="15" customHeight="1">
      <c r="A9" s="43" t="s">
        <v>12</v>
      </c>
      <c r="B9" s="44"/>
      <c r="C9" s="44"/>
      <c r="D9" s="44"/>
      <c r="E9" s="44"/>
      <c r="F9" s="44"/>
      <c r="G9" s="45"/>
    </row>
    <row r="10" spans="1:7" ht="87.6" customHeight="1">
      <c r="A10" s="7" t="s">
        <v>2</v>
      </c>
      <c r="B10" s="28" t="s">
        <v>11</v>
      </c>
      <c r="C10" s="32"/>
      <c r="D10" s="6" t="s">
        <v>10</v>
      </c>
      <c r="E10" s="6" t="s">
        <v>9</v>
      </c>
      <c r="F10" s="24" t="s">
        <v>32</v>
      </c>
      <c r="G10" s="7" t="s">
        <v>8</v>
      </c>
    </row>
    <row r="11" spans="1:7" ht="60">
      <c r="A11" s="23" t="s">
        <v>37</v>
      </c>
      <c r="B11" s="28" t="s">
        <v>38</v>
      </c>
      <c r="C11" s="29"/>
      <c r="D11" s="27" t="s">
        <v>39</v>
      </c>
      <c r="E11" s="5">
        <v>1370.57</v>
      </c>
      <c r="F11" s="26">
        <v>4</v>
      </c>
      <c r="G11" s="5">
        <f t="shared" ref="G11:G26" si="0">ROUNDDOWN(E11/F11,2)</f>
        <v>342.64</v>
      </c>
    </row>
    <row r="12" spans="1:7" ht="60">
      <c r="A12" s="23" t="s">
        <v>40</v>
      </c>
      <c r="B12" s="28" t="s">
        <v>41</v>
      </c>
      <c r="C12" s="29"/>
      <c r="D12" s="26" t="s">
        <v>42</v>
      </c>
      <c r="E12" s="5">
        <v>1932.38</v>
      </c>
      <c r="F12" s="26">
        <v>4</v>
      </c>
      <c r="G12" s="5">
        <f t="shared" si="0"/>
        <v>483.09</v>
      </c>
    </row>
    <row r="13" spans="1:7" ht="45">
      <c r="A13" s="23" t="s">
        <v>43</v>
      </c>
      <c r="B13" s="28" t="s">
        <v>41</v>
      </c>
      <c r="C13" s="29"/>
      <c r="D13" s="26" t="s">
        <v>42</v>
      </c>
      <c r="E13" s="5">
        <v>1932.38</v>
      </c>
      <c r="F13" s="26">
        <v>4</v>
      </c>
      <c r="G13" s="5">
        <f t="shared" si="0"/>
        <v>483.09</v>
      </c>
    </row>
    <row r="14" spans="1:7" ht="45">
      <c r="A14" s="23" t="s">
        <v>44</v>
      </c>
      <c r="B14" s="28" t="s">
        <v>41</v>
      </c>
      <c r="C14" s="29"/>
      <c r="D14" s="26" t="s">
        <v>42</v>
      </c>
      <c r="E14" s="5">
        <v>1932.38</v>
      </c>
      <c r="F14" s="26">
        <v>4</v>
      </c>
      <c r="G14" s="5">
        <f t="shared" si="0"/>
        <v>483.09</v>
      </c>
    </row>
    <row r="15" spans="1:7" ht="45">
      <c r="A15" s="23" t="s">
        <v>45</v>
      </c>
      <c r="B15" s="28" t="s">
        <v>46</v>
      </c>
      <c r="C15" s="29"/>
      <c r="D15" s="26" t="s">
        <v>47</v>
      </c>
      <c r="E15" s="5">
        <v>1730</v>
      </c>
      <c r="F15" s="26">
        <v>4</v>
      </c>
      <c r="G15" s="5">
        <f t="shared" si="0"/>
        <v>432.5</v>
      </c>
    </row>
    <row r="16" spans="1:7" ht="60">
      <c r="A16" s="23" t="s">
        <v>48</v>
      </c>
      <c r="B16" s="28" t="s">
        <v>49</v>
      </c>
      <c r="C16" s="29"/>
      <c r="D16" s="26" t="s">
        <v>50</v>
      </c>
      <c r="E16" s="5">
        <v>1481.22</v>
      </c>
      <c r="F16" s="26">
        <v>4</v>
      </c>
      <c r="G16" s="5">
        <f t="shared" si="0"/>
        <v>370.3</v>
      </c>
    </row>
    <row r="17" spans="1:12" ht="45">
      <c r="A17" s="23" t="s">
        <v>51</v>
      </c>
      <c r="B17" s="28" t="s">
        <v>52</v>
      </c>
      <c r="C17" s="29"/>
      <c r="D17" s="27" t="s">
        <v>50</v>
      </c>
      <c r="E17" s="5">
        <v>1481.22</v>
      </c>
      <c r="F17" s="26">
        <v>4</v>
      </c>
      <c r="G17" s="5">
        <f t="shared" si="0"/>
        <v>370.3</v>
      </c>
    </row>
    <row r="18" spans="1:12" ht="45">
      <c r="A18" s="23" t="s">
        <v>45</v>
      </c>
      <c r="B18" s="28" t="s">
        <v>53</v>
      </c>
      <c r="C18" s="29"/>
      <c r="D18" s="26" t="s">
        <v>47</v>
      </c>
      <c r="E18" s="5">
        <v>1730</v>
      </c>
      <c r="F18" s="26">
        <v>4</v>
      </c>
      <c r="G18" s="5">
        <f t="shared" si="0"/>
        <v>432.5</v>
      </c>
    </row>
    <row r="19" spans="1:12" ht="45">
      <c r="A19" s="23" t="s">
        <v>54</v>
      </c>
      <c r="B19" s="28" t="s">
        <v>53</v>
      </c>
      <c r="C19" s="29"/>
      <c r="D19" s="26" t="s">
        <v>47</v>
      </c>
      <c r="E19" s="5">
        <v>346</v>
      </c>
      <c r="F19" s="26">
        <v>0.8</v>
      </c>
      <c r="G19" s="5">
        <f t="shared" si="0"/>
        <v>432.5</v>
      </c>
    </row>
    <row r="20" spans="1:12" ht="75">
      <c r="A20" s="23" t="s">
        <v>55</v>
      </c>
      <c r="B20" s="28" t="s">
        <v>56</v>
      </c>
      <c r="C20" s="29"/>
      <c r="D20" s="27" t="s">
        <v>57</v>
      </c>
      <c r="E20" s="5">
        <v>2090.1999999999998</v>
      </c>
      <c r="F20" s="26">
        <v>4</v>
      </c>
      <c r="G20" s="5">
        <f t="shared" si="0"/>
        <v>522.54999999999995</v>
      </c>
    </row>
    <row r="21" spans="1:12" ht="45">
      <c r="A21" s="23" t="s">
        <v>58</v>
      </c>
      <c r="B21" s="28" t="s">
        <v>59</v>
      </c>
      <c r="C21" s="29"/>
      <c r="D21" s="26" t="s">
        <v>60</v>
      </c>
      <c r="E21" s="5">
        <v>1529</v>
      </c>
      <c r="F21" s="26">
        <v>4</v>
      </c>
      <c r="G21" s="5">
        <f t="shared" si="0"/>
        <v>382.25</v>
      </c>
    </row>
    <row r="22" spans="1:12" ht="45">
      <c r="A22" s="23" t="s">
        <v>61</v>
      </c>
      <c r="B22" s="28" t="s">
        <v>59</v>
      </c>
      <c r="C22" s="29"/>
      <c r="D22" s="26" t="s">
        <v>60</v>
      </c>
      <c r="E22" s="5">
        <v>305.8</v>
      </c>
      <c r="F22" s="26">
        <v>0.8</v>
      </c>
      <c r="G22" s="5">
        <f t="shared" si="0"/>
        <v>382.25</v>
      </c>
    </row>
    <row r="23" spans="1:12" ht="45">
      <c r="A23" s="23" t="s">
        <v>62</v>
      </c>
      <c r="B23" s="28" t="s">
        <v>63</v>
      </c>
      <c r="C23" s="29"/>
      <c r="D23" s="26" t="s">
        <v>64</v>
      </c>
      <c r="E23" s="5">
        <v>965.98</v>
      </c>
      <c r="F23" s="26">
        <v>2.4000000000000004</v>
      </c>
      <c r="G23" s="5">
        <f t="shared" si="0"/>
        <v>402.49</v>
      </c>
    </row>
    <row r="24" spans="1:12" ht="60">
      <c r="A24" s="23" t="s">
        <v>65</v>
      </c>
      <c r="B24" s="28" t="s">
        <v>66</v>
      </c>
      <c r="C24" s="29"/>
      <c r="D24" s="26" t="s">
        <v>64</v>
      </c>
      <c r="E24" s="5">
        <v>1158</v>
      </c>
      <c r="F24" s="26">
        <v>2.4000000000000004</v>
      </c>
      <c r="G24" s="5">
        <f t="shared" si="0"/>
        <v>482.5</v>
      </c>
    </row>
    <row r="25" spans="1:12" ht="45">
      <c r="A25" s="23" t="s">
        <v>67</v>
      </c>
      <c r="B25" s="28" t="s">
        <v>68</v>
      </c>
      <c r="C25" s="29"/>
      <c r="D25" s="26" t="s">
        <v>57</v>
      </c>
      <c r="E25" s="5">
        <v>2125.17</v>
      </c>
      <c r="F25" s="26">
        <v>4</v>
      </c>
      <c r="G25" s="5">
        <f t="shared" si="0"/>
        <v>531.29</v>
      </c>
    </row>
    <row r="26" spans="1:12" ht="45">
      <c r="A26" s="23" t="s">
        <v>69</v>
      </c>
      <c r="B26" s="28" t="s">
        <v>70</v>
      </c>
      <c r="C26" s="29"/>
      <c r="D26" s="26" t="s">
        <v>57</v>
      </c>
      <c r="E26" s="5">
        <v>366.33</v>
      </c>
      <c r="F26" s="26">
        <v>0.8</v>
      </c>
      <c r="G26" s="5">
        <f t="shared" si="0"/>
        <v>457.91</v>
      </c>
    </row>
    <row r="27" spans="1:12" ht="15" customHeight="1">
      <c r="A27" s="39" t="s">
        <v>5</v>
      </c>
      <c r="B27" s="40"/>
      <c r="C27" s="40"/>
      <c r="D27" s="40"/>
      <c r="E27" s="40"/>
      <c r="F27" s="53"/>
      <c r="G27" s="10">
        <f>MIN(G11:G26)</f>
        <v>342.64</v>
      </c>
    </row>
    <row r="28" spans="1:12" ht="15" customHeight="1">
      <c r="A28" s="52" t="s">
        <v>7</v>
      </c>
      <c r="B28" s="52"/>
      <c r="C28" s="52"/>
      <c r="D28" s="52"/>
      <c r="E28" s="52"/>
      <c r="F28" s="52"/>
      <c r="G28" s="52"/>
    </row>
    <row r="29" spans="1:12" ht="15" customHeight="1">
      <c r="A29" s="52" t="s">
        <v>6</v>
      </c>
      <c r="B29" s="52"/>
      <c r="C29" s="52"/>
      <c r="D29" s="52"/>
      <c r="E29" s="52"/>
      <c r="F29" s="52"/>
      <c r="G29" s="52"/>
    </row>
    <row r="30" spans="1:12" s="14" customFormat="1" ht="92.25" customHeight="1">
      <c r="A30" s="7" t="s">
        <v>2</v>
      </c>
      <c r="B30" s="28" t="s">
        <v>24</v>
      </c>
      <c r="C30" s="35"/>
      <c r="D30" s="32"/>
      <c r="E30" s="2" t="s">
        <v>25</v>
      </c>
      <c r="F30" s="24" t="s">
        <v>32</v>
      </c>
      <c r="G30" s="7" t="s">
        <v>1</v>
      </c>
      <c r="H30" s="11"/>
      <c r="I30" s="11"/>
      <c r="J30" s="12"/>
      <c r="K30" s="12"/>
      <c r="L30" s="13"/>
    </row>
    <row r="31" spans="1:12" s="14" customFormat="1" ht="30">
      <c r="A31" s="23" t="s">
        <v>73</v>
      </c>
      <c r="B31" s="71" t="s">
        <v>72</v>
      </c>
      <c r="C31" s="72"/>
      <c r="D31" s="73"/>
      <c r="E31" s="5">
        <v>1790.51</v>
      </c>
      <c r="F31" s="4">
        <v>4</v>
      </c>
      <c r="G31" s="5">
        <f>ROUNDDOWN(E31/F31,2)</f>
        <v>447.62</v>
      </c>
      <c r="H31" s="11"/>
      <c r="I31" s="11"/>
      <c r="J31" s="12"/>
      <c r="K31" s="12"/>
      <c r="L31" s="15"/>
    </row>
    <row r="32" spans="1:12" s="14" customFormat="1" ht="30">
      <c r="A32" s="23" t="s">
        <v>78</v>
      </c>
      <c r="B32" s="74"/>
      <c r="C32" s="75"/>
      <c r="D32" s="76"/>
      <c r="E32" s="5">
        <v>1834.5</v>
      </c>
      <c r="F32" s="4">
        <v>4</v>
      </c>
      <c r="G32" s="5">
        <f>ROUNDDOWN(E32/F32,2)</f>
        <v>458.62</v>
      </c>
      <c r="H32" s="11"/>
      <c r="I32" s="11"/>
      <c r="J32" s="12"/>
      <c r="K32" s="12"/>
      <c r="L32" s="15"/>
    </row>
    <row r="33" spans="1:12" s="14" customFormat="1" ht="45.75" customHeight="1">
      <c r="A33" s="23" t="s">
        <v>75</v>
      </c>
      <c r="B33" s="51" t="s">
        <v>74</v>
      </c>
      <c r="C33" s="51"/>
      <c r="D33" s="51"/>
      <c r="E33" s="5">
        <v>1481.22</v>
      </c>
      <c r="F33" s="4">
        <v>4</v>
      </c>
      <c r="G33" s="5">
        <f>ROUNDDOWN(E33/F33,2)</f>
        <v>370.3</v>
      </c>
      <c r="H33" s="11"/>
      <c r="I33" s="11"/>
      <c r="J33" s="12"/>
      <c r="K33" s="12"/>
      <c r="L33" s="15"/>
    </row>
    <row r="34" spans="1:12" s="14" customFormat="1" ht="49.5" customHeight="1">
      <c r="A34" s="23" t="s">
        <v>77</v>
      </c>
      <c r="B34" s="36" t="s">
        <v>76</v>
      </c>
      <c r="C34" s="37"/>
      <c r="D34" s="38"/>
      <c r="E34" s="5">
        <v>1649.2</v>
      </c>
      <c r="F34" s="4">
        <v>4</v>
      </c>
      <c r="G34" s="5">
        <f t="shared" ref="G34" si="1">ROUNDDOWN(E34/F34,2)</f>
        <v>412.3</v>
      </c>
      <c r="H34" s="16"/>
      <c r="I34" s="16"/>
      <c r="J34" s="16"/>
      <c r="K34" s="16"/>
    </row>
    <row r="35" spans="1:12" s="14" customFormat="1" ht="19.5" customHeight="1">
      <c r="A35" s="39" t="s">
        <v>5</v>
      </c>
      <c r="B35" s="40"/>
      <c r="C35" s="40"/>
      <c r="D35" s="40"/>
      <c r="E35" s="40"/>
      <c r="F35" s="53"/>
      <c r="G35" s="10">
        <f>MIN(G31:G34)</f>
        <v>370.3</v>
      </c>
    </row>
    <row r="36" spans="1:12" ht="18.75" customHeight="1">
      <c r="A36" s="39" t="s">
        <v>35</v>
      </c>
      <c r="B36" s="40"/>
      <c r="C36" s="40"/>
      <c r="D36" s="48"/>
      <c r="E36" s="48"/>
      <c r="F36" s="48"/>
      <c r="G36" s="49"/>
    </row>
    <row r="37" spans="1:12" s="14" customFormat="1" ht="87.75" customHeight="1">
      <c r="A37" s="25" t="s">
        <v>2</v>
      </c>
      <c r="B37" s="28" t="s">
        <v>24</v>
      </c>
      <c r="C37" s="35"/>
      <c r="D37" s="32"/>
      <c r="E37" s="2" t="s">
        <v>25</v>
      </c>
      <c r="F37" s="24" t="s">
        <v>32</v>
      </c>
      <c r="G37" s="25" t="s">
        <v>1</v>
      </c>
      <c r="H37" s="11"/>
      <c r="I37" s="11"/>
      <c r="J37" s="12"/>
      <c r="K37" s="12"/>
      <c r="L37" s="13"/>
    </row>
    <row r="38" spans="1:12" s="14" customFormat="1" ht="45.75" customHeight="1">
      <c r="A38" s="23" t="s">
        <v>71</v>
      </c>
      <c r="B38" s="47" t="s">
        <v>36</v>
      </c>
      <c r="C38" s="47"/>
      <c r="D38" s="47"/>
      <c r="E38" s="5">
        <v>1158</v>
      </c>
      <c r="F38" s="4">
        <v>2.4</v>
      </c>
      <c r="G38" s="5">
        <f>ROUNDDOWN(E38/F38,2)</f>
        <v>482.5</v>
      </c>
      <c r="H38" s="11"/>
      <c r="I38" s="11"/>
      <c r="J38" s="12"/>
      <c r="K38" s="12"/>
      <c r="L38" s="15"/>
    </row>
    <row r="39" spans="1:12" s="14" customFormat="1" ht="16.5" customHeight="1">
      <c r="A39" s="39" t="s">
        <v>34</v>
      </c>
      <c r="B39" s="40"/>
      <c r="C39" s="40"/>
      <c r="D39" s="40"/>
      <c r="E39" s="40"/>
      <c r="F39" s="53"/>
      <c r="G39" s="10">
        <f>MIN(G38:G38)</f>
        <v>482.5</v>
      </c>
    </row>
    <row r="40" spans="1:12" s="18" customFormat="1" ht="22.9" customHeight="1">
      <c r="A40" s="43" t="s">
        <v>4</v>
      </c>
      <c r="B40" s="44"/>
      <c r="C40" s="44"/>
      <c r="D40" s="44"/>
      <c r="E40" s="44"/>
      <c r="F40" s="45"/>
      <c r="G40" s="17">
        <f>MIN(G35,G39)</f>
        <v>370.3</v>
      </c>
    </row>
    <row r="41" spans="1:12" ht="22.15" customHeight="1">
      <c r="A41" s="46" t="s">
        <v>3</v>
      </c>
      <c r="B41" s="46"/>
      <c r="C41" s="46"/>
      <c r="D41" s="46"/>
      <c r="E41" s="46"/>
      <c r="F41" s="46"/>
      <c r="G41" s="46"/>
    </row>
    <row r="42" spans="1:12" ht="117" customHeight="1">
      <c r="A42" s="7" t="s">
        <v>2</v>
      </c>
      <c r="B42" s="47" t="s">
        <v>26</v>
      </c>
      <c r="C42" s="47"/>
      <c r="D42" s="2" t="s">
        <v>25</v>
      </c>
      <c r="E42" s="24" t="s">
        <v>32</v>
      </c>
      <c r="F42" s="24" t="s">
        <v>33</v>
      </c>
      <c r="G42" s="7" t="s">
        <v>1</v>
      </c>
    </row>
    <row r="43" spans="1:12" ht="45.75" customHeight="1">
      <c r="A43" s="23" t="s">
        <v>84</v>
      </c>
      <c r="B43" s="50" t="s">
        <v>80</v>
      </c>
      <c r="C43" s="51"/>
      <c r="D43" s="5">
        <v>1917.96</v>
      </c>
      <c r="E43" s="6">
        <v>4</v>
      </c>
      <c r="F43" s="6">
        <v>480</v>
      </c>
      <c r="G43" s="5">
        <f t="shared" ref="G43" si="2">ROUNDDOWN(D43/E43,2)</f>
        <v>479.49</v>
      </c>
    </row>
    <row r="44" spans="1:12" ht="18" customHeight="1">
      <c r="A44" s="39" t="s">
        <v>0</v>
      </c>
      <c r="B44" s="40"/>
      <c r="C44" s="41"/>
      <c r="D44" s="41"/>
      <c r="E44" s="41"/>
      <c r="F44" s="42"/>
      <c r="G44" s="1">
        <f>ROUNDDOWN(SUMPRODUCT(G43:G43,F43:F43)/SUM(F43:F43),2)</f>
        <v>479.49</v>
      </c>
    </row>
    <row r="45" spans="1:12" ht="34.15" customHeight="1">
      <c r="A45" s="33" t="s">
        <v>27</v>
      </c>
      <c r="B45" s="34"/>
      <c r="C45" s="34"/>
      <c r="D45" s="34"/>
      <c r="E45" s="34"/>
      <c r="F45" s="34"/>
      <c r="G45" s="34"/>
      <c r="K45" s="19"/>
    </row>
    <row r="46" spans="1:12" ht="30">
      <c r="A46" s="8" t="s">
        <v>28</v>
      </c>
      <c r="B46" s="8" t="s">
        <v>29</v>
      </c>
      <c r="C46" s="8" t="s">
        <v>18</v>
      </c>
      <c r="D46" s="28" t="s">
        <v>30</v>
      </c>
      <c r="E46" s="30"/>
      <c r="F46" s="31"/>
      <c r="G46" s="8" t="s">
        <v>30</v>
      </c>
    </row>
    <row r="47" spans="1:12" ht="62.25" customHeight="1">
      <c r="A47" s="23" t="s">
        <v>81</v>
      </c>
      <c r="B47" s="23" t="s">
        <v>82</v>
      </c>
      <c r="C47" s="20" t="s">
        <v>31</v>
      </c>
      <c r="D47" s="77" t="s">
        <v>86</v>
      </c>
      <c r="E47" s="78"/>
      <c r="F47" s="79"/>
      <c r="G47" s="5"/>
    </row>
  </sheetData>
  <mergeCells count="48">
    <mergeCell ref="B31:D32"/>
    <mergeCell ref="B38:D38"/>
    <mergeCell ref="A39:F39"/>
    <mergeCell ref="B33:D33"/>
    <mergeCell ref="A35:F35"/>
    <mergeCell ref="B13:C13"/>
    <mergeCell ref="B14:C14"/>
    <mergeCell ref="B15:C15"/>
    <mergeCell ref="A5:G5"/>
    <mergeCell ref="A6:B6"/>
    <mergeCell ref="A7:B7"/>
    <mergeCell ref="A8:G8"/>
    <mergeCell ref="A9:G9"/>
    <mergeCell ref="B11:C11"/>
    <mergeCell ref="B12:C12"/>
    <mergeCell ref="A1:G1"/>
    <mergeCell ref="A2:G2"/>
    <mergeCell ref="A3:E3"/>
    <mergeCell ref="F3:G3"/>
    <mergeCell ref="A4:E4"/>
    <mergeCell ref="F4:G4"/>
    <mergeCell ref="D46:F46"/>
    <mergeCell ref="D47:F47"/>
    <mergeCell ref="B10:C10"/>
    <mergeCell ref="A45:G45"/>
    <mergeCell ref="B30:D30"/>
    <mergeCell ref="B34:D34"/>
    <mergeCell ref="A44:F44"/>
    <mergeCell ref="A40:F40"/>
    <mergeCell ref="A41:G41"/>
    <mergeCell ref="B42:C42"/>
    <mergeCell ref="A36:G36"/>
    <mergeCell ref="B43:C43"/>
    <mergeCell ref="A29:G29"/>
    <mergeCell ref="B37:D37"/>
    <mergeCell ref="A27:F27"/>
    <mergeCell ref="A28:G28"/>
    <mergeCell ref="B16:C16"/>
    <mergeCell ref="B25:C25"/>
    <mergeCell ref="B26:C26"/>
    <mergeCell ref="B20:C20"/>
    <mergeCell ref="B21:C21"/>
    <mergeCell ref="B22:C22"/>
    <mergeCell ref="B23:C23"/>
    <mergeCell ref="B24:C24"/>
    <mergeCell ref="B17:C17"/>
    <mergeCell ref="B18:C18"/>
    <mergeCell ref="B19:C19"/>
  </mergeCells>
  <hyperlinks>
    <hyperlink ref="B43" r:id="rId1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Zakupki</cp:lastModifiedBy>
  <cp:lastPrinted>2018-04-27T07:24:33Z</cp:lastPrinted>
  <dcterms:created xsi:type="dcterms:W3CDTF">2018-04-09T06:40:37Z</dcterms:created>
  <dcterms:modified xsi:type="dcterms:W3CDTF">2019-06-17T05:22:25Z</dcterms:modified>
</cp:coreProperties>
</file>