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ropova\Desktop\кофеина цитрат\"/>
    </mc:Choice>
  </mc:AlternateContent>
  <xr:revisionPtr revIDLastSave="0" documentId="13_ncr:1_{7E0ECB58-204E-4990-9BB6-8DC06CC10A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феина цитра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F20" i="3"/>
  <c r="F19" i="3"/>
  <c r="G21" i="3" l="1"/>
  <c r="G20" i="3"/>
  <c r="G19" i="3"/>
  <c r="G13" i="3"/>
  <c r="G14" i="3" l="1"/>
  <c r="G15" i="3" s="1"/>
  <c r="G22" i="3"/>
  <c r="G23" i="3" l="1"/>
  <c r="E6" i="3" l="1"/>
  <c r="G6" i="3" s="1"/>
  <c r="F3" i="3" s="1"/>
</calcChain>
</file>

<file path=xl/sharedStrings.xml><?xml version="1.0" encoding="utf-8"?>
<sst xmlns="http://schemas.openxmlformats.org/spreadsheetml/2006/main" count="47" uniqueCount="38">
  <si>
    <t xml:space="preserve">Начальная (максимальная) цена контракта (далее - НМЦК) </t>
  </si>
  <si>
    <t>Расчет НМЦК</t>
  </si>
  <si>
    <t>Основные характеристики объекта закупки</t>
  </si>
  <si>
    <t>Единица измерения</t>
  </si>
  <si>
    <t>Количество закупаемых единиц</t>
  </si>
  <si>
    <t>Минимальная цена за единицу 
без НДС и оптовой надбавки, 
руб.</t>
  </si>
  <si>
    <t>Оптовая надбавка</t>
  </si>
  <si>
    <t>Цена за единицу 
с НДС и оптовой надбавкой,
 руб.</t>
  </si>
  <si>
    <t>Расчет цены за единицу закупаемого лекарственного препарата</t>
  </si>
  <si>
    <t>МНН (торговое наименование), форма выпуска, лекарственная форма, дозировка</t>
  </si>
  <si>
    <t>Владелец РУ/производитель/упаковщик/ Выпускающий контроль</t>
  </si>
  <si>
    <t>№ РУ (дата регистрации цены (номер решения)</t>
  </si>
  <si>
    <t xml:space="preserve">Предельная цена за упаковку 
без НДС,
руб. </t>
  </si>
  <si>
    <t>Количество товара в единицах измерения в упаковке</t>
  </si>
  <si>
    <t>Цена за единицу измерения
без НДС, 
руб.</t>
  </si>
  <si>
    <t>Наименование лекарственного препарата</t>
  </si>
  <si>
    <t xml:space="preserve">Минимальная цена за единицу лекарственного препарата </t>
  </si>
  <si>
    <t>2. Метод сопоставимых рыночных цен (ч.2 - 6 ст. 22 44-ФЗ)</t>
  </si>
  <si>
    <t>Цена за упаковку, 
без НДС и оптовой надбавки, 
руб.</t>
  </si>
  <si>
    <t>Источник информации</t>
  </si>
  <si>
    <t>Цена за единицу 
без НДС и оптовой надбавки,
 руб.</t>
  </si>
  <si>
    <t>Минимальная цена за единицу лекарственного препарата</t>
  </si>
  <si>
    <t>Минимальная цена за единицу лекарственного препарата, определенная методом сопоставимых рыночных цен</t>
  </si>
  <si>
    <t>3. Расчет средневзвешенной цены на основании всех заключенных заказчиком государственных контрактов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</si>
  <si>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</si>
  <si>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</si>
  <si>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«Обоснование начальной (максимальной) цены контракта»</t>
  </si>
  <si>
    <t>2.1 Информация, полученная по запросу заказчика</t>
  </si>
  <si>
    <t>Поставка медикаментов:   КОФЕИНА ЦИТРАТ</t>
  </si>
  <si>
    <t xml:space="preserve">МНН  КОФЕИНА ЦИТРАТ, Лекарственная форма РАСТВОР ДЛЯ ВНУТРИВЕННОГО ВВЕДЕНИЯ И ПРИЕМА ВНУТРЬ, Дозировка лекарственного препарата  20 мг/мл 
</t>
  </si>
  <si>
    <t>см[3*];^мл (мл)</t>
  </si>
  <si>
    <t>ООО "Лайф Сайнсес ОХФК", ООО Фирма "ФЕРМЕНТ" Россия;</t>
  </si>
  <si>
    <t>ЛП-007595 от 11.11.2021</t>
  </si>
  <si>
    <t xml:space="preserve">Заключенные и исполненные надлежащим образом (без штрафов, неустоек) государственные контракты на лекарственный препарат с учетом эквивалентных лекарственных форм и дозировок за 12 месяцев, предшествующих месяцу расчета, отсутствуют. </t>
  </si>
  <si>
    <t>1.Метод тарифный (ч. 8 ст. 22 44-ФЗ)- не применяется, *лекарственный препарат не входит в перечень ЖВНЛП</t>
  </si>
  <si>
    <t xml:space="preserve">МНН  КОФЕИНА ЦИТРАТ (КОФЕИНА ЦИТРАТ),  РАСТВОР ДЛЯ ВНУТРИВЕННОГО ВВЕДЕНИЯ И ПРИЕМА ВНУТРЬ,  20 мг/мл, 1 мл - ампулы (10 шт.) - пачки картонные - для стационаров
</t>
  </si>
  <si>
    <t>МНН  КОФЕИНА ЦИТРАТ (КОФЕИНА ЦИТРАТ),  РАСТВОР ДЛЯ ВНУТРИВЕННОГО ВВЕДЕНИЯ И ПРИЕМА ВНУТРЬ,  20 мг/мл, 1 мл - ампулы (10 шт.) - пачки картонные - для стационаров</t>
  </si>
  <si>
    <t>КП б/н от 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</si>
</sst>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\ _₽_-;\-* #,##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name val="Roboto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vertical="center" wrapText="1"/>
    </xf>
    <xf numFmtId="10" fontId="3" fillId="2" borderId="1" xfId="4" applyNumberFormat="1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/>
    </xf>
    <xf numFmtId="44" fontId="3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4" fontId="4" fillId="2" borderId="4" xfId="3" applyFont="1" applyFill="1" applyBorder="1" applyAlignment="1">
      <alignment horizontal="right" vertical="center"/>
    </xf>
    <xf numFmtId="44" fontId="4" fillId="2" borderId="3" xfId="3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justify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</cellXfs>
  <cellStyles count="5">
    <cellStyle name="Денежный" xfId="3" builtinId="4"/>
    <cellStyle name="Обычный" xfId="0" builtinId="0"/>
    <cellStyle name="Обычный 2" xfId="1" xr:uid="{00000000-0005-0000-0000-000002000000}"/>
    <cellStyle name="Процентный" xfId="4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workbookViewId="0">
      <selection activeCell="J18" sqref="J18"/>
    </sheetView>
  </sheetViews>
  <sheetFormatPr defaultRowHeight="15" x14ac:dyDescent="0.25"/>
  <cols>
    <col min="1" max="1" width="31.85546875" style="13" customWidth="1"/>
    <col min="2" max="2" width="22.5703125" style="13" customWidth="1"/>
    <col min="3" max="4" width="32.7109375" style="14" customWidth="1"/>
    <col min="5" max="5" width="13" style="14" customWidth="1"/>
    <col min="6" max="6" width="12.7109375" style="14" customWidth="1"/>
    <col min="7" max="7" width="18.140625" style="14" customWidth="1"/>
    <col min="8" max="8" width="11.7109375" customWidth="1"/>
    <col min="9" max="9" width="13.7109375" customWidth="1"/>
    <col min="10" max="10" width="10.28515625" customWidth="1"/>
    <col min="11" max="11" width="13.28515625" bestFit="1" customWidth="1"/>
    <col min="12" max="12" width="33.85546875" customWidth="1"/>
    <col min="13" max="13" width="10.85546875" customWidth="1"/>
    <col min="14" max="14" width="9.28515625" bestFit="1" customWidth="1"/>
    <col min="15" max="15" width="15.42578125" customWidth="1"/>
  </cols>
  <sheetData>
    <row r="1" spans="1:7" x14ac:dyDescent="0.25">
      <c r="A1" s="15" t="s">
        <v>26</v>
      </c>
      <c r="B1" s="15"/>
      <c r="C1" s="15"/>
      <c r="D1" s="15"/>
      <c r="E1" s="15"/>
      <c r="F1" s="15"/>
      <c r="G1" s="15"/>
    </row>
    <row r="2" spans="1:7" x14ac:dyDescent="0.25">
      <c r="A2" s="16" t="s">
        <v>28</v>
      </c>
      <c r="B2" s="16"/>
      <c r="C2" s="16"/>
      <c r="D2" s="16"/>
      <c r="E2" s="16"/>
      <c r="F2" s="16"/>
      <c r="G2" s="16"/>
    </row>
    <row r="3" spans="1:7" x14ac:dyDescent="0.25">
      <c r="A3" s="17" t="s">
        <v>0</v>
      </c>
      <c r="B3" s="18"/>
      <c r="C3" s="18"/>
      <c r="D3" s="18"/>
      <c r="E3" s="19"/>
      <c r="F3" s="20">
        <f>SUMPRODUCT(D6:D6,G6:G6)</f>
        <v>988779</v>
      </c>
      <c r="G3" s="21"/>
    </row>
    <row r="4" spans="1:7" x14ac:dyDescent="0.25">
      <c r="A4" s="22" t="s">
        <v>1</v>
      </c>
      <c r="B4" s="22"/>
      <c r="C4" s="22"/>
      <c r="D4" s="22"/>
      <c r="E4" s="22"/>
      <c r="F4" s="22"/>
      <c r="G4" s="22"/>
    </row>
    <row r="5" spans="1:7" ht="105" x14ac:dyDescent="0.25">
      <c r="A5" s="23" t="s">
        <v>2</v>
      </c>
      <c r="B5" s="2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ht="54.75" customHeight="1" x14ac:dyDescent="0.25">
      <c r="A6" s="25" t="s">
        <v>29</v>
      </c>
      <c r="B6" s="26"/>
      <c r="C6" s="5" t="s">
        <v>30</v>
      </c>
      <c r="D6" s="6">
        <v>830</v>
      </c>
      <c r="E6" s="9">
        <f>MIN(G23)</f>
        <v>950</v>
      </c>
      <c r="F6" s="7">
        <v>0.14000000000000001</v>
      </c>
      <c r="G6" s="8">
        <f>ROUNDDOWN((E6+E6*F6)*1.1,2)</f>
        <v>1191.3</v>
      </c>
    </row>
    <row r="7" spans="1:7" x14ac:dyDescent="0.25">
      <c r="A7" s="22" t="s">
        <v>8</v>
      </c>
      <c r="B7" s="22"/>
      <c r="C7" s="22"/>
      <c r="D7" s="22"/>
      <c r="E7" s="22"/>
      <c r="F7" s="22"/>
      <c r="G7" s="22"/>
    </row>
    <row r="8" spans="1:7" x14ac:dyDescent="0.25">
      <c r="A8" s="27" t="s">
        <v>34</v>
      </c>
      <c r="B8" s="28"/>
      <c r="C8" s="28"/>
      <c r="D8" s="28"/>
      <c r="E8" s="28"/>
      <c r="F8" s="28"/>
      <c r="G8" s="29"/>
    </row>
    <row r="9" spans="1:7" ht="75" x14ac:dyDescent="0.25">
      <c r="A9" s="5" t="s">
        <v>9</v>
      </c>
      <c r="B9" s="30" t="s">
        <v>10</v>
      </c>
      <c r="C9" s="31"/>
      <c r="D9" s="4" t="s">
        <v>11</v>
      </c>
      <c r="E9" s="4" t="s">
        <v>12</v>
      </c>
      <c r="F9" s="4" t="s">
        <v>13</v>
      </c>
      <c r="G9" s="5" t="s">
        <v>14</v>
      </c>
    </row>
    <row r="10" spans="1:7" x14ac:dyDescent="0.25">
      <c r="A10" s="23" t="s">
        <v>15</v>
      </c>
      <c r="B10" s="32"/>
      <c r="C10" s="32"/>
      <c r="D10" s="32"/>
      <c r="E10" s="32"/>
      <c r="F10" s="32"/>
      <c r="G10" s="24"/>
    </row>
    <row r="11" spans="1:7" x14ac:dyDescent="0.25">
      <c r="A11" s="27" t="s">
        <v>16</v>
      </c>
      <c r="B11" s="28"/>
      <c r="C11" s="28"/>
      <c r="D11" s="28"/>
      <c r="E11" s="28"/>
      <c r="F11" s="29"/>
      <c r="G11" s="9"/>
    </row>
    <row r="12" spans="1:7" x14ac:dyDescent="0.25">
      <c r="A12" s="23" t="s">
        <v>15</v>
      </c>
      <c r="B12" s="32"/>
      <c r="C12" s="32"/>
      <c r="D12" s="32"/>
      <c r="E12" s="32"/>
      <c r="F12" s="32"/>
      <c r="G12" s="24"/>
    </row>
    <row r="13" spans="1:7" ht="63" customHeight="1" x14ac:dyDescent="0.25">
      <c r="A13" s="10" t="s">
        <v>35</v>
      </c>
      <c r="B13" s="30" t="s">
        <v>31</v>
      </c>
      <c r="C13" s="31"/>
      <c r="D13" s="5" t="s">
        <v>32</v>
      </c>
      <c r="E13" s="11">
        <v>0</v>
      </c>
      <c r="F13" s="5">
        <v>10</v>
      </c>
      <c r="G13" s="9">
        <f t="shared" ref="G13" si="0">ROUNDDOWN(E13/F13,2)</f>
        <v>0</v>
      </c>
    </row>
    <row r="14" spans="1:7" x14ac:dyDescent="0.25">
      <c r="A14" s="27" t="s">
        <v>16</v>
      </c>
      <c r="B14" s="28"/>
      <c r="C14" s="28"/>
      <c r="D14" s="28"/>
      <c r="E14" s="28"/>
      <c r="F14" s="29"/>
      <c r="G14" s="9">
        <f>MIN(G13:G13)*1</f>
        <v>0</v>
      </c>
    </row>
    <row r="15" spans="1:7" x14ac:dyDescent="0.25">
      <c r="A15" s="27" t="s">
        <v>16</v>
      </c>
      <c r="B15" s="28"/>
      <c r="C15" s="28"/>
      <c r="D15" s="28"/>
      <c r="E15" s="28"/>
      <c r="F15" s="29"/>
      <c r="G15" s="8">
        <f>MIN(G14,G11)</f>
        <v>0</v>
      </c>
    </row>
    <row r="16" spans="1:7" x14ac:dyDescent="0.25">
      <c r="A16" s="27" t="s">
        <v>17</v>
      </c>
      <c r="B16" s="28"/>
      <c r="C16" s="28"/>
      <c r="D16" s="28"/>
      <c r="E16" s="28"/>
      <c r="F16" s="28"/>
      <c r="G16" s="29"/>
    </row>
    <row r="17" spans="1:7" x14ac:dyDescent="0.25">
      <c r="A17" s="34" t="s">
        <v>27</v>
      </c>
      <c r="B17" s="35"/>
      <c r="C17" s="35"/>
      <c r="D17" s="35"/>
      <c r="E17" s="35"/>
      <c r="F17" s="35"/>
      <c r="G17" s="36"/>
    </row>
    <row r="18" spans="1:7" ht="90" x14ac:dyDescent="0.25">
      <c r="A18" s="1" t="s">
        <v>9</v>
      </c>
      <c r="B18" s="30" t="s">
        <v>19</v>
      </c>
      <c r="C18" s="33"/>
      <c r="D18" s="31"/>
      <c r="E18" s="2" t="s">
        <v>18</v>
      </c>
      <c r="F18" s="3" t="s">
        <v>13</v>
      </c>
      <c r="G18" s="1" t="s">
        <v>20</v>
      </c>
    </row>
    <row r="19" spans="1:7" ht="68.25" customHeight="1" x14ac:dyDescent="0.25">
      <c r="A19" s="10" t="s">
        <v>36</v>
      </c>
      <c r="B19" s="30" t="s">
        <v>37</v>
      </c>
      <c r="C19" s="33"/>
      <c r="D19" s="31"/>
      <c r="E19" s="9">
        <v>9500</v>
      </c>
      <c r="F19" s="4">
        <f>F13</f>
        <v>10</v>
      </c>
      <c r="G19" s="9">
        <f>ROUNDDOWN(E19/F19,2)</f>
        <v>950</v>
      </c>
    </row>
    <row r="20" spans="1:7" ht="56.25" customHeight="1" x14ac:dyDescent="0.25">
      <c r="A20" s="10" t="s">
        <v>36</v>
      </c>
      <c r="B20" s="30" t="s">
        <v>37</v>
      </c>
      <c r="C20" s="33"/>
      <c r="D20" s="31"/>
      <c r="E20" s="9">
        <v>9500</v>
      </c>
      <c r="F20" s="4">
        <f>F13</f>
        <v>10</v>
      </c>
      <c r="G20" s="9">
        <f>ROUNDDOWN(E20/F20,2)</f>
        <v>950</v>
      </c>
    </row>
    <row r="21" spans="1:7" ht="53.25" customHeight="1" x14ac:dyDescent="0.25">
      <c r="A21" s="10" t="s">
        <v>36</v>
      </c>
      <c r="B21" s="30" t="s">
        <v>37</v>
      </c>
      <c r="C21" s="33"/>
      <c r="D21" s="31"/>
      <c r="E21" s="9">
        <v>9500</v>
      </c>
      <c r="F21" s="4">
        <f>F13</f>
        <v>10</v>
      </c>
      <c r="G21" s="9">
        <f>ROUNDDOWN(E21/F21,2)</f>
        <v>950</v>
      </c>
    </row>
    <row r="22" spans="1:7" x14ac:dyDescent="0.25">
      <c r="A22" s="34" t="s">
        <v>21</v>
      </c>
      <c r="B22" s="35"/>
      <c r="C22" s="35"/>
      <c r="D22" s="35"/>
      <c r="E22" s="35"/>
      <c r="F22" s="36"/>
      <c r="G22" s="8">
        <f>MIN(G19:G21)</f>
        <v>950</v>
      </c>
    </row>
    <row r="23" spans="1:7" x14ac:dyDescent="0.25">
      <c r="A23" s="27" t="s">
        <v>22</v>
      </c>
      <c r="B23" s="28"/>
      <c r="C23" s="28"/>
      <c r="D23" s="28"/>
      <c r="E23" s="28"/>
      <c r="F23" s="29"/>
      <c r="G23" s="12">
        <f>MIN(G22)</f>
        <v>950</v>
      </c>
    </row>
    <row r="24" spans="1:7" x14ac:dyDescent="0.25">
      <c r="A24" s="27" t="s">
        <v>23</v>
      </c>
      <c r="B24" s="28"/>
      <c r="C24" s="28"/>
      <c r="D24" s="28"/>
      <c r="E24" s="28"/>
      <c r="F24" s="28"/>
      <c r="G24" s="29"/>
    </row>
    <row r="25" spans="1:7" ht="33" customHeight="1" x14ac:dyDescent="0.25">
      <c r="A25" s="38" t="s">
        <v>33</v>
      </c>
      <c r="B25" s="39"/>
      <c r="C25" s="39"/>
      <c r="D25" s="39"/>
      <c r="E25" s="39"/>
      <c r="F25" s="39"/>
      <c r="G25" s="40"/>
    </row>
    <row r="26" spans="1:7" ht="18" customHeight="1" x14ac:dyDescent="0.25">
      <c r="A26" s="34" t="s">
        <v>24</v>
      </c>
      <c r="B26" s="35"/>
      <c r="C26" s="35"/>
      <c r="D26" s="35"/>
      <c r="E26" s="35"/>
      <c r="F26" s="35"/>
      <c r="G26" s="36"/>
    </row>
    <row r="27" spans="1:7" ht="57.75" customHeight="1" x14ac:dyDescent="0.25">
      <c r="A27" s="37" t="s">
        <v>25</v>
      </c>
      <c r="B27" s="37"/>
      <c r="C27" s="37"/>
      <c r="D27" s="37"/>
      <c r="E27" s="37"/>
      <c r="F27" s="37"/>
      <c r="G27" s="37"/>
    </row>
  </sheetData>
  <mergeCells count="28">
    <mergeCell ref="A26:G26"/>
    <mergeCell ref="A27:G27"/>
    <mergeCell ref="A22:F22"/>
    <mergeCell ref="A23:F23"/>
    <mergeCell ref="A24:G24"/>
    <mergeCell ref="A25:G25"/>
    <mergeCell ref="A15:F15"/>
    <mergeCell ref="A16:G16"/>
    <mergeCell ref="B20:D20"/>
    <mergeCell ref="B21:D21"/>
    <mergeCell ref="A17:G17"/>
    <mergeCell ref="B18:D18"/>
    <mergeCell ref="B19:D19"/>
    <mergeCell ref="A10:G10"/>
    <mergeCell ref="A11:F11"/>
    <mergeCell ref="A12:G12"/>
    <mergeCell ref="B13:C13"/>
    <mergeCell ref="A14:F14"/>
    <mergeCell ref="A5:B5"/>
    <mergeCell ref="A6:B6"/>
    <mergeCell ref="A7:G7"/>
    <mergeCell ref="A8:G8"/>
    <mergeCell ref="B9:C9"/>
    <mergeCell ref="A1:G1"/>
    <mergeCell ref="A2:G2"/>
    <mergeCell ref="A3:E3"/>
    <mergeCell ref="F3:G3"/>
    <mergeCell ref="A4:G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кофеина цитрат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Камалова Ирина Гизаровна</dc:creator>
  <cp:lastModifiedBy>Антропова Т.C.</cp:lastModifiedBy>
  <cp:lastPrinted>2022-09-13T10:32:46Z</cp:lastPrinted>
  <dcterms:created xsi:type="dcterms:W3CDTF">2014-01-15T18:15:09Z</dcterms:created>
  <dcterms:modified xsi:type="dcterms:W3CDTF">2024-11-21T13:40:33Z</dcterms:modified>
</cp:coreProperties>
</file>