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855"/>
  </bookViews>
  <sheets>
    <sheet name="НМЦК" sheetId="1" r:id="rId1"/>
  </sheets>
  <definedNames>
    <definedName name="_xlnm.Print_Area" localSheetId="0">НМЦК!$A$1:$G$56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1" i="1"/>
  <c r="G46" i="1" l="1"/>
  <c r="G47" i="1" s="1"/>
  <c r="G35" i="1" l="1"/>
  <c r="G51" i="1"/>
  <c r="G52" i="1"/>
  <c r="G56" i="1"/>
  <c r="G42" i="1" l="1"/>
  <c r="G39" i="1" l="1"/>
  <c r="G53" i="1" l="1"/>
  <c r="G43" i="1"/>
  <c r="G48" i="1" s="1"/>
  <c r="G15" i="1" l="1"/>
  <c r="F12" i="1" s="1"/>
</calcChain>
</file>

<file path=xl/sharedStrings.xml><?xml version="1.0" encoding="utf-8"?>
<sst xmlns="http://schemas.openxmlformats.org/spreadsheetml/2006/main" count="118" uniqueCount="89">
  <si>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</si>
  <si>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</si>
  <si>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</si>
  <si>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</si>
  <si>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</si>
  <si>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</si>
  <si>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</si>
  <si>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</si>
  <si>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</si>
  <si>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</si>
  <si>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</si>
  <si>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</si>
  <si>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</si>
  <si>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</si>
  <si>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</si>
  <si>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</si>
  <si>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</si>
  <si>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</si>
  <si>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</si>
  <si>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</si>
  <si>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</si>
  <si>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</si>
  <si>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</si>
  <si>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</si>
  <si>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</si>
  <si>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</si>
  <si>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</si>
  <si>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</si>
  <si>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</si>
  <si>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</si>
  <si>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</si>
  <si>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</si>
  <si>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</si>
  <si>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</si>
  <si>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</si>
  <si>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</si>
  <si>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</si>
  <si>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</si>
  <si>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</si>
  <si>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</si>
  <si>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</si>
  <si>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</si>
  <si>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</si>
  <si>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</si>
  <si>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</si>
  <si>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</si>
  <si>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</si>
  <si>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</si>
  <si>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</si>
  <si>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</si>
  <si>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</si>
  <si>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</si>
  <si>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</si>
  <si>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</si>
  <si>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</si>
  <si>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</si>
  <si>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</si>
  <si>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</si>
  <si>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</si>
  <si>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</si>
  <si>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</si>
  <si>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</si>
  <si>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</si>
  <si>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</si>
  <si>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</si>
  <si>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</si>
  <si>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</si>
  <si>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</si>
  <si>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</si>
  <si>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</si>
  <si>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</si>
  <si>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</si>
  <si>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</si>
  <si>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</si>
  <si>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</si>
  <si>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</si>
  <si>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</si>
  <si>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</si>
  <si>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</si>
  <si>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</si>
  <si>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</si>
  <si>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Эноксапарин натрия р-р д/ин 10тыс.анти-ХА МЕ/мл 0,8мл шпр (2) №2</t>
  </si>
  <si>
    <t>Эноксапарин натрия р-р д/ин 10тыс.анти-ХА МЕ/мл 0,2мл  №10</t>
  </si>
  <si>
    <t>ЭНОКСАПАРИН НАТРИЯ</t>
  </si>
  <si>
    <t>РАСТВОР ДЛЯ ИНЪЕКЦИЙ</t>
  </si>
  <si>
    <t>http://zakupki.gov.ru/epz/contract/contractCard/common-info.html?reestrNumber=2661500103118000257</t>
  </si>
  <si>
    <t>http://zakupki.gov.ru/epz/contract/contractCard/common-info.html?reestrNumber=2661500103118000020</t>
  </si>
  <si>
    <t xml:space="preserve">                                                                                                                                                                                                          УТВЕРЖДАЮ:                                                                                                                                                                                                                Главный врач ГБУЗ СО "Качканарская ЦГБ"                                                                                                                                                                                                                        </t>
  </si>
  <si>
    <t>______________________В.В. Мартемьянова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</si>
</sst>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" xfId="4" applyBorder="1" applyAlignment="1">
      <alignment horizontal="center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epz/contract/contractCard/common-info.html?reestrNumber=2661500103118000020" TargetMode="External"/><Relationship Id="rId1" Type="http://schemas.openxmlformats.org/officeDocument/2006/relationships/hyperlink" Target="http://zakupki.gov.ru/epz/contract/contractCard/common-info.html?reestrNumber=2661500103118000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SheetLayoutView="80" workbookViewId="0">
      <selection activeCell="G14" sqref="G14"/>
    </sheetView>
  </sheetViews>
  <sheetFormatPr defaultColWidth="9.140625" defaultRowHeight="15" x14ac:dyDescent="0.2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x14ac:dyDescent="0.25">
      <c r="A1" s="32" t="s">
        <v>87</v>
      </c>
      <c r="B1" s="32"/>
      <c r="C1" s="32"/>
      <c r="D1" s="32"/>
      <c r="E1" s="32"/>
      <c r="F1" s="32"/>
      <c r="G1" s="32"/>
    </row>
    <row r="2" spans="1:7" x14ac:dyDescent="0.25">
      <c r="A2" s="32"/>
      <c r="B2" s="32"/>
      <c r="C2" s="32"/>
      <c r="D2" s="32"/>
      <c r="E2" s="32"/>
      <c r="F2" s="32"/>
      <c r="G2" s="32"/>
    </row>
    <row r="3" spans="1:7" x14ac:dyDescent="0.25">
      <c r="A3" s="32"/>
      <c r="B3" s="32"/>
      <c r="C3" s="32"/>
      <c r="D3" s="32"/>
      <c r="E3" s="32"/>
      <c r="F3" s="32"/>
      <c r="G3" s="32"/>
    </row>
    <row r="4" spans="1:7" x14ac:dyDescent="0.25">
      <c r="A4" s="31"/>
      <c r="B4" s="31"/>
      <c r="C4" s="31"/>
      <c r="D4" s="31"/>
      <c r="E4" s="31"/>
      <c r="F4" s="31"/>
      <c r="G4" s="31"/>
    </row>
    <row r="5" spans="1:7" x14ac:dyDescent="0.25">
      <c r="A5" s="31"/>
      <c r="B5" s="31"/>
      <c r="C5" s="31"/>
      <c r="D5" s="31"/>
      <c r="E5" s="31"/>
      <c r="F5" s="31"/>
      <c r="G5" s="31"/>
    </row>
    <row r="6" spans="1:7" x14ac:dyDescent="0.25">
      <c r="A6" s="32" t="s">
        <v>88</v>
      </c>
      <c r="B6" s="32"/>
      <c r="C6" s="32"/>
      <c r="D6" s="32"/>
      <c r="E6" s="32"/>
      <c r="F6" s="32"/>
      <c r="G6" s="32"/>
    </row>
    <row r="7" spans="1:7" x14ac:dyDescent="0.25">
      <c r="A7" s="31"/>
      <c r="B7" s="31"/>
      <c r="C7" s="31"/>
      <c r="D7" s="31"/>
      <c r="E7" s="31"/>
      <c r="F7" s="31"/>
      <c r="G7" s="31"/>
    </row>
    <row r="8" spans="1:7" x14ac:dyDescent="0.25">
      <c r="A8" s="31"/>
      <c r="B8" s="31"/>
      <c r="C8" s="31"/>
      <c r="D8" s="31"/>
      <c r="E8" s="31"/>
      <c r="F8" s="31"/>
      <c r="G8" s="31"/>
    </row>
    <row r="9" spans="1:7" x14ac:dyDescent="0.25">
      <c r="A9" s="42" t="s">
        <v>27</v>
      </c>
      <c r="B9" s="42"/>
      <c r="C9" s="42"/>
      <c r="D9" s="42"/>
      <c r="E9" s="42"/>
      <c r="F9" s="42"/>
      <c r="G9" s="42"/>
    </row>
    <row r="10" spans="1:7" x14ac:dyDescent="0.25">
      <c r="A10" s="63" t="s">
        <v>23</v>
      </c>
      <c r="B10" s="64"/>
      <c r="C10" s="64"/>
      <c r="D10" s="64"/>
      <c r="E10" s="64"/>
      <c r="F10" s="64"/>
      <c r="G10" s="65"/>
    </row>
    <row r="11" spans="1:7" x14ac:dyDescent="0.25">
      <c r="A11" s="66" t="s">
        <v>22</v>
      </c>
      <c r="B11" s="66"/>
      <c r="C11" s="66"/>
      <c r="D11" s="66"/>
      <c r="E11" s="66"/>
      <c r="F11" s="67">
        <v>43613</v>
      </c>
      <c r="G11" s="67"/>
    </row>
    <row r="12" spans="1:7" x14ac:dyDescent="0.25">
      <c r="A12" s="68" t="s">
        <v>21</v>
      </c>
      <c r="B12" s="69"/>
      <c r="C12" s="69"/>
      <c r="D12" s="69"/>
      <c r="E12" s="70"/>
      <c r="F12" s="71">
        <f>SUMPRODUCT(D15:D15,G15:G15)</f>
        <v>51560.4</v>
      </c>
      <c r="G12" s="72"/>
    </row>
    <row r="13" spans="1:7" x14ac:dyDescent="0.25">
      <c r="A13" s="41" t="s">
        <v>20</v>
      </c>
      <c r="B13" s="41"/>
      <c r="C13" s="41"/>
      <c r="D13" s="41"/>
      <c r="E13" s="41"/>
      <c r="F13" s="41"/>
      <c r="G13" s="41"/>
    </row>
    <row r="14" spans="1:7" ht="105" x14ac:dyDescent="0.25">
      <c r="A14" s="73" t="s">
        <v>19</v>
      </c>
      <c r="B14" s="74"/>
      <c r="C14" s="7" t="s">
        <v>18</v>
      </c>
      <c r="D14" s="7" t="s">
        <v>17</v>
      </c>
      <c r="E14" s="7" t="s">
        <v>16</v>
      </c>
      <c r="F14" s="7" t="s">
        <v>15</v>
      </c>
      <c r="G14" s="7" t="s">
        <v>14</v>
      </c>
    </row>
    <row r="15" spans="1:7" ht="33" customHeight="1" x14ac:dyDescent="0.25">
      <c r="A15" s="75" t="s">
        <v>80</v>
      </c>
      <c r="B15" s="76"/>
      <c r="C15" s="27" t="s">
        <v>32</v>
      </c>
      <c r="D15" s="23">
        <v>120</v>
      </c>
      <c r="E15" s="24">
        <v>342.64</v>
      </c>
      <c r="F15" s="3">
        <v>0.14000000000000001</v>
      </c>
      <c r="G15" s="10">
        <f>ROUNDDOWN((E15+E15*F15)*1.1,2)</f>
        <v>429.67</v>
      </c>
    </row>
    <row r="16" spans="1:7" x14ac:dyDescent="0.25">
      <c r="A16" s="41" t="s">
        <v>13</v>
      </c>
      <c r="B16" s="41"/>
      <c r="C16" s="41"/>
      <c r="D16" s="41"/>
      <c r="E16" s="41"/>
      <c r="F16" s="41"/>
      <c r="G16" s="41"/>
    </row>
    <row r="17" spans="1:7" ht="15" customHeight="1" x14ac:dyDescent="0.25">
      <c r="A17" s="55" t="s">
        <v>12</v>
      </c>
      <c r="B17" s="56"/>
      <c r="C17" s="56"/>
      <c r="D17" s="56"/>
      <c r="E17" s="56"/>
      <c r="F17" s="56"/>
      <c r="G17" s="57"/>
    </row>
    <row r="18" spans="1:7" ht="87.6" customHeight="1" x14ac:dyDescent="0.25">
      <c r="A18" s="7" t="s">
        <v>2</v>
      </c>
      <c r="B18" s="34" t="s">
        <v>11</v>
      </c>
      <c r="C18" s="36"/>
      <c r="D18" s="6" t="s">
        <v>10</v>
      </c>
      <c r="E18" s="6" t="s">
        <v>9</v>
      </c>
      <c r="F18" s="26" t="s">
        <v>33</v>
      </c>
      <c r="G18" s="7" t="s">
        <v>8</v>
      </c>
    </row>
    <row r="19" spans="1:7" ht="60" x14ac:dyDescent="0.25">
      <c r="A19" s="25" t="s">
        <v>38</v>
      </c>
      <c r="B19" s="34" t="s">
        <v>39</v>
      </c>
      <c r="C19" s="40"/>
      <c r="D19" s="29" t="s">
        <v>40</v>
      </c>
      <c r="E19" s="5">
        <v>1370.57</v>
      </c>
      <c r="F19" s="28">
        <v>4</v>
      </c>
      <c r="G19" s="5">
        <f t="shared" ref="G19:G34" si="0">ROUNDDOWN(E19/F19,2)</f>
        <v>342.64</v>
      </c>
    </row>
    <row r="20" spans="1:7" ht="60" x14ac:dyDescent="0.25">
      <c r="A20" s="25" t="s">
        <v>41</v>
      </c>
      <c r="B20" s="34" t="s">
        <v>42</v>
      </c>
      <c r="C20" s="40"/>
      <c r="D20" s="28" t="s">
        <v>43</v>
      </c>
      <c r="E20" s="5">
        <v>1932.38</v>
      </c>
      <c r="F20" s="28">
        <v>4</v>
      </c>
      <c r="G20" s="5">
        <f t="shared" si="0"/>
        <v>483.09</v>
      </c>
    </row>
    <row r="21" spans="1:7" ht="45" x14ac:dyDescent="0.25">
      <c r="A21" s="25" t="s">
        <v>44</v>
      </c>
      <c r="B21" s="34" t="s">
        <v>42</v>
      </c>
      <c r="C21" s="40"/>
      <c r="D21" s="28" t="s">
        <v>43</v>
      </c>
      <c r="E21" s="5">
        <v>1932.38</v>
      </c>
      <c r="F21" s="28">
        <v>4</v>
      </c>
      <c r="G21" s="5">
        <f t="shared" si="0"/>
        <v>483.09</v>
      </c>
    </row>
    <row r="22" spans="1:7" ht="45" x14ac:dyDescent="0.25">
      <c r="A22" s="25" t="s">
        <v>45</v>
      </c>
      <c r="B22" s="34" t="s">
        <v>42</v>
      </c>
      <c r="C22" s="40"/>
      <c r="D22" s="28" t="s">
        <v>43</v>
      </c>
      <c r="E22" s="5">
        <v>1932.38</v>
      </c>
      <c r="F22" s="28">
        <v>4</v>
      </c>
      <c r="G22" s="5">
        <f t="shared" si="0"/>
        <v>483.09</v>
      </c>
    </row>
    <row r="23" spans="1:7" ht="45" x14ac:dyDescent="0.25">
      <c r="A23" s="25" t="s">
        <v>46</v>
      </c>
      <c r="B23" s="34" t="s">
        <v>47</v>
      </c>
      <c r="C23" s="40"/>
      <c r="D23" s="28" t="s">
        <v>48</v>
      </c>
      <c r="E23" s="5">
        <v>1730</v>
      </c>
      <c r="F23" s="28">
        <v>4</v>
      </c>
      <c r="G23" s="5">
        <f t="shared" si="0"/>
        <v>432.5</v>
      </c>
    </row>
    <row r="24" spans="1:7" ht="60" x14ac:dyDescent="0.25">
      <c r="A24" s="25" t="s">
        <v>49</v>
      </c>
      <c r="B24" s="34" t="s">
        <v>50</v>
      </c>
      <c r="C24" s="40"/>
      <c r="D24" s="28" t="s">
        <v>51</v>
      </c>
      <c r="E24" s="5">
        <v>1481.22</v>
      </c>
      <c r="F24" s="28">
        <v>4</v>
      </c>
      <c r="G24" s="5">
        <f t="shared" si="0"/>
        <v>370.3</v>
      </c>
    </row>
    <row r="25" spans="1:7" ht="45" x14ac:dyDescent="0.25">
      <c r="A25" s="25" t="s">
        <v>52</v>
      </c>
      <c r="B25" s="34" t="s">
        <v>53</v>
      </c>
      <c r="C25" s="40"/>
      <c r="D25" s="29" t="s">
        <v>51</v>
      </c>
      <c r="E25" s="5">
        <v>1481.22</v>
      </c>
      <c r="F25" s="28">
        <v>4</v>
      </c>
      <c r="G25" s="5">
        <f t="shared" si="0"/>
        <v>370.3</v>
      </c>
    </row>
    <row r="26" spans="1:7" ht="45" x14ac:dyDescent="0.25">
      <c r="A26" s="25" t="s">
        <v>46</v>
      </c>
      <c r="B26" s="34" t="s">
        <v>54</v>
      </c>
      <c r="C26" s="40"/>
      <c r="D26" s="28" t="s">
        <v>48</v>
      </c>
      <c r="E26" s="5">
        <v>1730</v>
      </c>
      <c r="F26" s="28">
        <v>4</v>
      </c>
      <c r="G26" s="5">
        <f t="shared" si="0"/>
        <v>432.5</v>
      </c>
    </row>
    <row r="27" spans="1:7" ht="45" x14ac:dyDescent="0.25">
      <c r="A27" s="25" t="s">
        <v>55</v>
      </c>
      <c r="B27" s="34" t="s">
        <v>54</v>
      </c>
      <c r="C27" s="40"/>
      <c r="D27" s="28" t="s">
        <v>48</v>
      </c>
      <c r="E27" s="5">
        <v>346</v>
      </c>
      <c r="F27" s="28">
        <v>0.8</v>
      </c>
      <c r="G27" s="5">
        <f t="shared" si="0"/>
        <v>432.5</v>
      </c>
    </row>
    <row r="28" spans="1:7" ht="75" x14ac:dyDescent="0.25">
      <c r="A28" s="25" t="s">
        <v>56</v>
      </c>
      <c r="B28" s="34" t="s">
        <v>57</v>
      </c>
      <c r="C28" s="40"/>
      <c r="D28" s="29" t="s">
        <v>58</v>
      </c>
      <c r="E28" s="5">
        <v>2090.1999999999998</v>
      </c>
      <c r="F28" s="28">
        <v>4</v>
      </c>
      <c r="G28" s="5">
        <f t="shared" si="0"/>
        <v>522.54999999999995</v>
      </c>
    </row>
    <row r="29" spans="1:7" ht="45" x14ac:dyDescent="0.25">
      <c r="A29" s="25" t="s">
        <v>59</v>
      </c>
      <c r="B29" s="34" t="s">
        <v>60</v>
      </c>
      <c r="C29" s="40"/>
      <c r="D29" s="28" t="s">
        <v>61</v>
      </c>
      <c r="E29" s="5">
        <v>1529</v>
      </c>
      <c r="F29" s="28">
        <v>4</v>
      </c>
      <c r="G29" s="5">
        <f t="shared" si="0"/>
        <v>382.25</v>
      </c>
    </row>
    <row r="30" spans="1:7" ht="45" x14ac:dyDescent="0.25">
      <c r="A30" s="25" t="s">
        <v>62</v>
      </c>
      <c r="B30" s="34" t="s">
        <v>60</v>
      </c>
      <c r="C30" s="40"/>
      <c r="D30" s="28" t="s">
        <v>61</v>
      </c>
      <c r="E30" s="5">
        <v>305.8</v>
      </c>
      <c r="F30" s="28">
        <v>0.8</v>
      </c>
      <c r="G30" s="5">
        <f t="shared" si="0"/>
        <v>382.25</v>
      </c>
    </row>
    <row r="31" spans="1:7" ht="45" x14ac:dyDescent="0.25">
      <c r="A31" s="25" t="s">
        <v>63</v>
      </c>
      <c r="B31" s="34" t="s">
        <v>64</v>
      </c>
      <c r="C31" s="40"/>
      <c r="D31" s="28" t="s">
        <v>65</v>
      </c>
      <c r="E31" s="5">
        <v>965.98</v>
      </c>
      <c r="F31" s="28">
        <v>2.4000000000000004</v>
      </c>
      <c r="G31" s="5">
        <f t="shared" si="0"/>
        <v>402.49</v>
      </c>
    </row>
    <row r="32" spans="1:7" ht="60" x14ac:dyDescent="0.25">
      <c r="A32" s="25" t="s">
        <v>66</v>
      </c>
      <c r="B32" s="34" t="s">
        <v>67</v>
      </c>
      <c r="C32" s="40"/>
      <c r="D32" s="28" t="s">
        <v>65</v>
      </c>
      <c r="E32" s="5">
        <v>1158</v>
      </c>
      <c r="F32" s="28">
        <v>2.4000000000000004</v>
      </c>
      <c r="G32" s="5">
        <f t="shared" si="0"/>
        <v>482.5</v>
      </c>
    </row>
    <row r="33" spans="1:12" ht="45" x14ac:dyDescent="0.25">
      <c r="A33" s="25" t="s">
        <v>68</v>
      </c>
      <c r="B33" s="34" t="s">
        <v>69</v>
      </c>
      <c r="C33" s="40"/>
      <c r="D33" s="28" t="s">
        <v>58</v>
      </c>
      <c r="E33" s="5">
        <v>2125.17</v>
      </c>
      <c r="F33" s="28">
        <v>4</v>
      </c>
      <c r="G33" s="5">
        <f t="shared" si="0"/>
        <v>531.29</v>
      </c>
    </row>
    <row r="34" spans="1:12" ht="45" x14ac:dyDescent="0.25">
      <c r="A34" s="25" t="s">
        <v>70</v>
      </c>
      <c r="B34" s="34" t="s">
        <v>71</v>
      </c>
      <c r="C34" s="40"/>
      <c r="D34" s="28" t="s">
        <v>58</v>
      </c>
      <c r="E34" s="5">
        <v>366.33</v>
      </c>
      <c r="F34" s="28">
        <v>0.8</v>
      </c>
      <c r="G34" s="5">
        <f t="shared" si="0"/>
        <v>457.91</v>
      </c>
    </row>
    <row r="35" spans="1:12" ht="15" customHeight="1" x14ac:dyDescent="0.25">
      <c r="A35" s="37" t="s">
        <v>5</v>
      </c>
      <c r="B35" s="38"/>
      <c r="C35" s="38"/>
      <c r="D35" s="38"/>
      <c r="E35" s="38"/>
      <c r="F35" s="39"/>
      <c r="G35" s="10">
        <f>MIN(G19:G34)</f>
        <v>342.64</v>
      </c>
    </row>
    <row r="36" spans="1:12" ht="15" customHeight="1" x14ac:dyDescent="0.25">
      <c r="A36" s="62" t="s">
        <v>7</v>
      </c>
      <c r="B36" s="62"/>
      <c r="C36" s="62"/>
      <c r="D36" s="62"/>
      <c r="E36" s="62"/>
      <c r="F36" s="62"/>
      <c r="G36" s="62"/>
    </row>
    <row r="37" spans="1:12" ht="15" customHeight="1" x14ac:dyDescent="0.25">
      <c r="A37" s="62" t="s">
        <v>6</v>
      </c>
      <c r="B37" s="62"/>
      <c r="C37" s="62"/>
      <c r="D37" s="62"/>
      <c r="E37" s="62"/>
      <c r="F37" s="62"/>
      <c r="G37" s="62"/>
    </row>
    <row r="38" spans="1:12" s="14" customFormat="1" ht="92.25" customHeight="1" x14ac:dyDescent="0.25">
      <c r="A38" s="7" t="s">
        <v>2</v>
      </c>
      <c r="B38" s="34" t="s">
        <v>24</v>
      </c>
      <c r="C38" s="35"/>
      <c r="D38" s="36"/>
      <c r="E38" s="2" t="s">
        <v>25</v>
      </c>
      <c r="F38" s="26" t="s">
        <v>33</v>
      </c>
      <c r="G38" s="7" t="s">
        <v>1</v>
      </c>
      <c r="H38" s="11"/>
      <c r="I38" s="11"/>
      <c r="J38" s="12"/>
      <c r="K38" s="12"/>
      <c r="L38" s="13"/>
    </row>
    <row r="39" spans="1:12" s="14" customFormat="1" ht="30" x14ac:dyDescent="0.25">
      <c r="A39" s="25" t="s">
        <v>74</v>
      </c>
      <c r="B39" s="77" t="s">
        <v>73</v>
      </c>
      <c r="C39" s="78"/>
      <c r="D39" s="79"/>
      <c r="E39" s="5">
        <v>1790.51</v>
      </c>
      <c r="F39" s="4">
        <v>4</v>
      </c>
      <c r="G39" s="5">
        <f>ROUNDDOWN(E39/F39,2)</f>
        <v>447.62</v>
      </c>
      <c r="H39" s="11"/>
      <c r="I39" s="11"/>
      <c r="J39" s="12"/>
      <c r="K39" s="12"/>
      <c r="L39" s="15"/>
    </row>
    <row r="40" spans="1:12" s="14" customFormat="1" ht="30" x14ac:dyDescent="0.25">
      <c r="A40" s="25" t="s">
        <v>79</v>
      </c>
      <c r="B40" s="80"/>
      <c r="C40" s="81"/>
      <c r="D40" s="82"/>
      <c r="E40" s="5">
        <v>1834.5</v>
      </c>
      <c r="F40" s="4">
        <v>4</v>
      </c>
      <c r="G40" s="5">
        <f>ROUNDDOWN(E40/F40,2)</f>
        <v>458.62</v>
      </c>
      <c r="H40" s="11"/>
      <c r="I40" s="11"/>
      <c r="J40" s="12"/>
      <c r="K40" s="12"/>
      <c r="L40" s="15"/>
    </row>
    <row r="41" spans="1:12" s="14" customFormat="1" ht="45.75" customHeight="1" x14ac:dyDescent="0.25">
      <c r="A41" s="25" t="s">
        <v>76</v>
      </c>
      <c r="B41" s="33" t="s">
        <v>75</v>
      </c>
      <c r="C41" s="33"/>
      <c r="D41" s="33"/>
      <c r="E41" s="5">
        <v>1481.22</v>
      </c>
      <c r="F41" s="4">
        <v>4</v>
      </c>
      <c r="G41" s="5">
        <f>ROUNDDOWN(E41/F41,2)</f>
        <v>370.3</v>
      </c>
      <c r="H41" s="11"/>
      <c r="I41" s="11"/>
      <c r="J41" s="12"/>
      <c r="K41" s="12"/>
      <c r="L41" s="15"/>
    </row>
    <row r="42" spans="1:12" s="14" customFormat="1" ht="49.5" customHeight="1" x14ac:dyDescent="0.25">
      <c r="A42" s="25" t="s">
        <v>78</v>
      </c>
      <c r="B42" s="50" t="s">
        <v>77</v>
      </c>
      <c r="C42" s="51"/>
      <c r="D42" s="52"/>
      <c r="E42" s="5">
        <v>1649.2</v>
      </c>
      <c r="F42" s="4">
        <v>4</v>
      </c>
      <c r="G42" s="5">
        <f t="shared" ref="G42" si="1">ROUNDDOWN(E42/F42,2)</f>
        <v>412.3</v>
      </c>
      <c r="H42" s="16"/>
      <c r="I42" s="16"/>
      <c r="J42" s="16"/>
      <c r="K42" s="16"/>
    </row>
    <row r="43" spans="1:12" s="14" customFormat="1" ht="19.5" customHeight="1" x14ac:dyDescent="0.25">
      <c r="A43" s="37" t="s">
        <v>5</v>
      </c>
      <c r="B43" s="38"/>
      <c r="C43" s="38"/>
      <c r="D43" s="38"/>
      <c r="E43" s="38"/>
      <c r="F43" s="39"/>
      <c r="G43" s="10">
        <f>MIN(G39:G42)</f>
        <v>370.3</v>
      </c>
    </row>
    <row r="44" spans="1:12" ht="18.75" customHeight="1" x14ac:dyDescent="0.25">
      <c r="A44" s="37" t="s">
        <v>36</v>
      </c>
      <c r="B44" s="38"/>
      <c r="C44" s="38"/>
      <c r="D44" s="60"/>
      <c r="E44" s="60"/>
      <c r="F44" s="60"/>
      <c r="G44" s="61"/>
    </row>
    <row r="45" spans="1:12" s="14" customFormat="1" ht="87.75" customHeight="1" x14ac:dyDescent="0.25">
      <c r="A45" s="27" t="s">
        <v>2</v>
      </c>
      <c r="B45" s="34" t="s">
        <v>24</v>
      </c>
      <c r="C45" s="35"/>
      <c r="D45" s="36"/>
      <c r="E45" s="2" t="s">
        <v>25</v>
      </c>
      <c r="F45" s="26" t="s">
        <v>33</v>
      </c>
      <c r="G45" s="27" t="s">
        <v>1</v>
      </c>
      <c r="H45" s="11"/>
      <c r="I45" s="11"/>
      <c r="J45" s="12"/>
      <c r="K45" s="12"/>
      <c r="L45" s="13"/>
    </row>
    <row r="46" spans="1:12" s="14" customFormat="1" ht="45.75" customHeight="1" x14ac:dyDescent="0.25">
      <c r="A46" s="25" t="s">
        <v>72</v>
      </c>
      <c r="B46" s="59" t="s">
        <v>37</v>
      </c>
      <c r="C46" s="59"/>
      <c r="D46" s="59"/>
      <c r="E46" s="5">
        <v>1158</v>
      </c>
      <c r="F46" s="4">
        <v>2.4</v>
      </c>
      <c r="G46" s="5">
        <f>ROUNDDOWN(E46/F46,2)</f>
        <v>482.5</v>
      </c>
      <c r="H46" s="11"/>
      <c r="I46" s="11"/>
      <c r="J46" s="12"/>
      <c r="K46" s="12"/>
      <c r="L46" s="15"/>
    </row>
    <row r="47" spans="1:12" s="14" customFormat="1" ht="16.5" customHeight="1" x14ac:dyDescent="0.25">
      <c r="A47" s="37" t="s">
        <v>35</v>
      </c>
      <c r="B47" s="38"/>
      <c r="C47" s="38"/>
      <c r="D47" s="38"/>
      <c r="E47" s="38"/>
      <c r="F47" s="39"/>
      <c r="G47" s="10">
        <f>MIN(G46:G46)</f>
        <v>482.5</v>
      </c>
    </row>
    <row r="48" spans="1:12" s="18" customFormat="1" ht="22.9" customHeight="1" x14ac:dyDescent="0.25">
      <c r="A48" s="55" t="s">
        <v>4</v>
      </c>
      <c r="B48" s="56"/>
      <c r="C48" s="56"/>
      <c r="D48" s="56"/>
      <c r="E48" s="56"/>
      <c r="F48" s="57"/>
      <c r="G48" s="17">
        <f>MIN(G43,G47)</f>
        <v>370.3</v>
      </c>
    </row>
    <row r="49" spans="1:11" ht="22.15" customHeight="1" x14ac:dyDescent="0.25">
      <c r="A49" s="58" t="s">
        <v>3</v>
      </c>
      <c r="B49" s="58"/>
      <c r="C49" s="58"/>
      <c r="D49" s="58"/>
      <c r="E49" s="58"/>
      <c r="F49" s="58"/>
      <c r="G49" s="58"/>
    </row>
    <row r="50" spans="1:11" ht="93.75" customHeight="1" x14ac:dyDescent="0.25">
      <c r="A50" s="7" t="s">
        <v>2</v>
      </c>
      <c r="B50" s="59" t="s">
        <v>26</v>
      </c>
      <c r="C50" s="59"/>
      <c r="D50" s="2" t="s">
        <v>25</v>
      </c>
      <c r="E50" s="26" t="s">
        <v>33</v>
      </c>
      <c r="F50" s="26" t="s">
        <v>34</v>
      </c>
      <c r="G50" s="7" t="s">
        <v>1</v>
      </c>
    </row>
    <row r="51" spans="1:11" ht="30" x14ac:dyDescent="0.25">
      <c r="A51" s="22" t="s">
        <v>81</v>
      </c>
      <c r="B51" s="83" t="s">
        <v>85</v>
      </c>
      <c r="C51" s="33"/>
      <c r="D51" s="5">
        <v>368.21</v>
      </c>
      <c r="E51" s="6">
        <v>1.6</v>
      </c>
      <c r="F51" s="6">
        <v>80</v>
      </c>
      <c r="G51" s="5">
        <f t="shared" ref="G51:G52" si="2">ROUNDDOWN(D51/E51,2)</f>
        <v>230.13</v>
      </c>
    </row>
    <row r="52" spans="1:11" ht="30" x14ac:dyDescent="0.25">
      <c r="A52" s="25" t="s">
        <v>82</v>
      </c>
      <c r="B52" s="83" t="s">
        <v>86</v>
      </c>
      <c r="C52" s="33"/>
      <c r="D52" s="5">
        <v>1269.6600000000001</v>
      </c>
      <c r="E52" s="21">
        <v>2</v>
      </c>
      <c r="F52" s="21">
        <v>84</v>
      </c>
      <c r="G52" s="5">
        <f t="shared" si="2"/>
        <v>634.83000000000004</v>
      </c>
    </row>
    <row r="53" spans="1:11" ht="18" customHeight="1" x14ac:dyDescent="0.25">
      <c r="A53" s="37" t="s">
        <v>0</v>
      </c>
      <c r="B53" s="38"/>
      <c r="C53" s="53"/>
      <c r="D53" s="53"/>
      <c r="E53" s="53"/>
      <c r="F53" s="54"/>
      <c r="G53" s="1">
        <f>ROUNDDOWN(SUMPRODUCT(G51:G52,F51:F52)/SUM(F51:F52),2)</f>
        <v>437.41</v>
      </c>
    </row>
    <row r="54" spans="1:11" ht="34.15" customHeight="1" x14ac:dyDescent="0.25">
      <c r="A54" s="48" t="s">
        <v>28</v>
      </c>
      <c r="B54" s="49"/>
      <c r="C54" s="49"/>
      <c r="D54" s="49"/>
      <c r="E54" s="49"/>
      <c r="F54" s="49"/>
      <c r="G54" s="49"/>
      <c r="K54" s="19"/>
    </row>
    <row r="55" spans="1:11" ht="30" x14ac:dyDescent="0.25">
      <c r="A55" s="8" t="s">
        <v>29</v>
      </c>
      <c r="B55" s="8" t="s">
        <v>30</v>
      </c>
      <c r="C55" s="8" t="s">
        <v>18</v>
      </c>
      <c r="D55" s="34" t="s">
        <v>31</v>
      </c>
      <c r="E55" s="43"/>
      <c r="F55" s="44"/>
      <c r="G55" s="8" t="s">
        <v>31</v>
      </c>
    </row>
    <row r="56" spans="1:11" ht="25.5" customHeight="1" x14ac:dyDescent="0.25">
      <c r="A56" s="30" t="s">
        <v>83</v>
      </c>
      <c r="B56" s="30" t="s">
        <v>84</v>
      </c>
      <c r="C56" s="20" t="s">
        <v>32</v>
      </c>
      <c r="D56" s="45">
        <v>468.74200000000002</v>
      </c>
      <c r="E56" s="46"/>
      <c r="F56" s="47"/>
      <c r="G56" s="10">
        <f>ROUND(D56,2)</f>
        <v>468.74</v>
      </c>
    </row>
  </sheetData>
  <mergeCells count="51">
    <mergeCell ref="A6:G6"/>
    <mergeCell ref="A43:F43"/>
    <mergeCell ref="A14:B14"/>
    <mergeCell ref="A15:B15"/>
    <mergeCell ref="A16:G16"/>
    <mergeCell ref="A17:G17"/>
    <mergeCell ref="B39:D40"/>
    <mergeCell ref="A36:G36"/>
    <mergeCell ref="B19:C19"/>
    <mergeCell ref="B20:C20"/>
    <mergeCell ref="B25:C25"/>
    <mergeCell ref="B26:C26"/>
    <mergeCell ref="B27:C27"/>
    <mergeCell ref="B21:C21"/>
    <mergeCell ref="A10:G10"/>
    <mergeCell ref="A11:E11"/>
    <mergeCell ref="F11:G11"/>
    <mergeCell ref="A12:E12"/>
    <mergeCell ref="F12:G12"/>
    <mergeCell ref="D55:F55"/>
    <mergeCell ref="D56:F56"/>
    <mergeCell ref="B18:C18"/>
    <mergeCell ref="A54:G54"/>
    <mergeCell ref="B38:D38"/>
    <mergeCell ref="B42:D42"/>
    <mergeCell ref="A53:F53"/>
    <mergeCell ref="A48:F48"/>
    <mergeCell ref="A49:G49"/>
    <mergeCell ref="B50:C50"/>
    <mergeCell ref="A44:G44"/>
    <mergeCell ref="B51:C51"/>
    <mergeCell ref="A37:G37"/>
    <mergeCell ref="B46:D46"/>
    <mergeCell ref="A47:F47"/>
    <mergeCell ref="B41:D41"/>
    <mergeCell ref="A1:G3"/>
    <mergeCell ref="B52:C52"/>
    <mergeCell ref="B45:D45"/>
    <mergeCell ref="A35:F35"/>
    <mergeCell ref="B24:C24"/>
    <mergeCell ref="B33:C33"/>
    <mergeCell ref="B34:C34"/>
    <mergeCell ref="B28:C28"/>
    <mergeCell ref="B29:C29"/>
    <mergeCell ref="B30:C30"/>
    <mergeCell ref="B31:C31"/>
    <mergeCell ref="B32:C32"/>
    <mergeCell ref="B22:C22"/>
    <mergeCell ref="B23:C23"/>
    <mergeCell ref="A13:G13"/>
    <mergeCell ref="A9:G9"/>
  </mergeCells>
  <hyperlinks>
    <hyperlink ref="B51" r:id="rId1"/>
    <hyperlink ref="B52" r:id="rId2"/>
  </hyperlinks>
  <printOptions horizontalCentered="1"/>
  <pageMargins left="0.31496062992125984" right="0.11811023622047245" top="0.15748031496062992" bottom="0.15748031496062992" header="0.31496062992125984" footer="0.31496062992125984"/>
  <pageSetup paperSize="9" scale="64" orientation="portrait" r:id="rId3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2019-06-04T09:22:51Z</cp:lastPrinted>
  <dcterms:created xsi:type="dcterms:W3CDTF">2018-04-09T06:40:37Z</dcterms:created>
  <dcterms:modified xsi:type="dcterms:W3CDTF">2019-06-04T09:23:01Z</dcterms:modified>
</cp:coreProperties>
</file>