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Больница\2023\ЗАКУПКИ\АУКЦИОНЫ\ОБОРУДОВАНИЕ\Отсасыватель медицинский 11.2023\"/>
    </mc:Choice>
  </mc:AlternateContent>
  <xr:revisionPtr revIDLastSave="0" documentId="13_ncr:1_{7D68BE33-80B9-42CC-BA2F-250F9B68B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К" sheetId="3" r:id="rId1"/>
  </sheets>
  <calcPr calcId="191029"/>
</workbook>
</file>

<file path=xl/calcChain.xml><?xml version="1.0" encoding="utf-8"?>
<calcChain xmlns="http://schemas.openxmlformats.org/spreadsheetml/2006/main">
  <c r="N8" i="3" l="1"/>
  <c r="Q8" i="3" s="1"/>
  <c r="L8" i="3"/>
  <c r="K8" i="3"/>
  <c r="P8" i="3" s="1"/>
  <c r="M8" i="3" l="1"/>
  <c r="R8" i="3"/>
  <c r="S8" i="3" s="1"/>
  <c r="I9" i="3"/>
  <c r="J9" i="3"/>
  <c r="H9" i="3"/>
</calcChain>
</file>

<file path=xl/sharedStrings.xml><?xml version="1.0" encoding="utf-8"?>
<sst xmlns="http://schemas.openxmlformats.org/spreadsheetml/2006/main" count="45" uniqueCount="45">
  <si>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</si>
  <si>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</si>
  <si>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</si>
  <si>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</si>
  <si>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</si>
  <si>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</si>
  <si>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</si>
  <si>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</si>
  <si>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рублей</t>
  </si>
  <si>
    <t>Оценка однородности совокупности значений выявленных цен, используемых в расчете Н(М)ЦК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</si>
  <si>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</si>
  <si>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</si>
  <si>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Н(М)ЦК,  определяемая методом сопоставимых рыночных цен (анализа рынка)*</t>
  </si>
  <si>
    <t>Н(М)ЦК контракта с учетом округления цены за единицу (руб.)</t>
  </si>
  <si>
    <t>Дата</t>
  </si>
  <si>
    <t xml:space="preserve">Коэффициент вариации цены не превышает 33 %, т.о совокупность цен считается однородной </t>
  </si>
  <si>
    <t xml:space="preserve">Расчёт начальной (максимальной) цены контракта (Н(М)ЦК)
</t>
  </si>
  <si>
    <t>Итоговые суммы с учётом количества единиц товаров:</t>
  </si>
  <si>
    <t>ОКПД/КТРУ</t>
  </si>
  <si>
    <t>Основные харарктеристики закупаемого товара (работы, услуги)</t>
  </si>
  <si>
    <t xml:space="preserve">Рассчет Н(М)ЦК произвел: </t>
  </si>
  <si>
    <t>Наименование объекта закупки:</t>
  </si>
  <si>
    <t>Наименование товара, работы, услуги</t>
  </si>
  <si>
    <t>Обоснование начальной (максимальной) цены контракта</t>
  </si>
  <si>
    <t>В результате проведенного расчета и с учетом финансового обеспечения Заказчика согласно ст. 34 БК из необходимости достижения наилучшего результата с использованием определенного бюджетом объема средств (результативности) Н(М)ЦК контракта  устанавливается:</t>
  </si>
  <si>
    <t>в соответствии с Описанием объекта закупки</t>
  </si>
  <si>
    <t>шт</t>
  </si>
  <si>
    <t>**•Ст.164 НК РФ.
•Постановление Правительства РФ от 30.09.2015 N 1042 «Об утверждении перечня медицинских товаров, реализация которых на территории РФ и ввоз которых на территорию РФ и иные территории, находящиеся под ее юрисдикцией, не подлежат обложению (освобождаются от обложения) налогом на добавленную стоимость» (например, костыли, инвалидные коляски, маски, аппараты ИВЛ и пр.).
•Постановление Правительства РФ от 15.09.2008 N 688 “Об утверждении перечней кодов медицинских товаров, облагаемых налогом на добавленную стоимость по налоговой ставке 10 процентов« (например, иглы, шприцы, части и принадлежности аппаратов, основанных на использовании рентгеновского или альфа-, бета-, или гамма-излучений, применяемых в медицинских целях и пр.).</t>
  </si>
  <si>
    <t>Приказ Минздрава России от 15.05.2020 N 450н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и начальной цены единицы товара, работы, услуги при осуществлении закупок медицинских изделий"</t>
  </si>
  <si>
    <r>
      <t xml:space="preserve">Начальная цена единицы медицинского изделия , цена единицы медицинского изделия, не указанного в пунктах 2, 3 и 5 Порядка, устанавливается как средневзвешенное значение (либо не более средневзвешенной цены) собранных заказчиком цен без учета НДС посредством использования одного или совокупности следующих методов:
</t>
    </r>
    <r>
      <rPr>
        <b/>
        <sz val="11"/>
        <color theme="1"/>
        <rFont val="Times New Roman"/>
        <family val="1"/>
        <charset val="204"/>
      </rPr>
      <t>а) метода сопоставимых рыночных цен (анализа рынка) в соответствии с частями 2 - 6 статьи 22 Закона о контрактной системе;</t>
    </r>
    <r>
      <rPr>
        <sz val="11"/>
        <color theme="1"/>
        <rFont val="Times New Roman"/>
        <family val="1"/>
        <charset val="204"/>
      </rPr>
      <t xml:space="preserve">
б) на основе информации, содержащейся в реестре контрактов &lt;5&gt;, подтверждающей исполнение участником (без учета правопреемства) в течение 3 лет до даты подачи заявки на участие в закупке 3 контрактов, исполненных без применения к такому участнику неустоек (штрафов, пеней).</t>
    </r>
  </si>
  <si>
    <t xml:space="preserve">Используемый метод определения НМЦК </t>
  </si>
  <si>
    <t>в соответствии с ч.9 Порядка</t>
  </si>
  <si>
    <t>Ставка НДС, %</t>
  </si>
  <si>
    <t>Сумма НДС, руб</t>
  </si>
  <si>
    <t>Номенклатурная классификация медицинских изделий по видам</t>
  </si>
  <si>
    <t>Поставка медицинского оборудования (насоса эндоскопического для промывания/аспирации)</t>
  </si>
  <si>
    <t>Курчавова О.Г.</t>
  </si>
  <si>
    <t>32.50.50.190/32.50.50.190-00001096</t>
  </si>
  <si>
    <t>Система аспирационная общего назначения, с питанием от сети</t>
  </si>
  <si>
    <t>№1                исх № 646 от 21.12.2023  Вх № 965 от 22.12.2023</t>
  </si>
  <si>
    <t>№2               исх № 634 от 21.12.2023  Вх № 966 от 22.12.2023</t>
  </si>
  <si>
    <t>№3                                   исх № 023-944 от 21.12.2023  Вх № 967 от 22.12.2023</t>
  </si>
  <si>
    <t>В соответствии со ст. 34 Бюджетного кодекса Российской Федерации от 31.07.1998 №145-ФЗ принцип эффективности использования бюджетных средств означает, что при составлении и исполнении бюджетов участники бюджетного процесса в рамках установленных им бюджетных полномочий должны исходить из необходимости достижения заданных результатов с использованием наименьшего объема средств (экономности) и (или) достижения наилучшего результата с использованием определенного бюджетом объема средств (результативности). Исходя из вышеизложенного значение начальной (максимальной) цены контракта Заказчиком устанавливается на основании минимального ценового предложения.)</t>
  </si>
  <si>
    <t xml:space="preserve">Заказчик не направлял запрос информации о цене товара субъектам деятельности в сфере промышленности, информация о которых включена в государственную информационную систему промышленности в сответствии с Постановлением Правительства РФ от 03.12.2020 № 2014 "О минимальной обязательной доле закупок российских товаров и ее достижении заказчиком" при применении метода сопоставимых рыночных цен (анализа рынка),  предусмотренный частью 5 статьи 22 Федерального закона "О контрактной системе в сфере закупок товаров, работ, услуг для обеспечения государственных и муниципальных нужд", так как  медицинское изделие в соответствии с номенклатурной классификацией медицинских изделий отнесено  -260570 Система аспирационная общего назначения, с питанием от сети  -  и не поименованы в Приложении. </t>
  </si>
  <si>
    <r>
      <t xml:space="preserve">Одновременно, размещен запрос о предоставлении ценовой информации в единой информационной системе </t>
    </r>
    <r>
      <rPr>
        <sz val="8"/>
        <rFont val="Times New Roman"/>
        <family val="1"/>
        <charset val="204"/>
      </rPr>
      <t>№0362300013123000191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, в ответ коммерческих предложений не поступило.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</si>
</sst>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18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Alignment="1" applyProtection="1">
      <alignment horizontal="center" wrapText="1"/>
      <protection locked="0"/>
    </xf>
    <xf numFmtId="0" fontId="7" fillId="0" borderId="0" xfId="0" applyFont="1"/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14" fontId="7" fillId="0" borderId="0" xfId="0" applyNumberFormat="1" applyFont="1"/>
    <xf numFmtId="0" fontId="0" fillId="0" borderId="0" xfId="0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4" fontId="5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4" fontId="0" fillId="0" borderId="0" xfId="0" applyNumberFormat="1"/>
    <xf numFmtId="0" fontId="10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904875</xdr:colOff>
      <xdr:row>6</xdr:row>
      <xdr:rowOff>790575</xdr:rowOff>
    </xdr:from>
    <xdr:to>
      <xdr:col>11</xdr:col>
      <xdr:colOff>619125</xdr:colOff>
      <xdr:row>6</xdr:row>
      <xdr:rowOff>1285875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2000250"/>
          <a:ext cx="62865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152400</xdr:colOff>
      <xdr:row>6</xdr:row>
      <xdr:rowOff>1133475</xdr:rowOff>
    </xdr:from>
    <xdr:to>
      <xdr:col>12</xdr:col>
      <xdr:colOff>728345</xdr:colOff>
      <xdr:row>6</xdr:row>
      <xdr:rowOff>1437640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2343150"/>
          <a:ext cx="575945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561975</xdr:colOff>
      <xdr:row>6</xdr:row>
      <xdr:rowOff>1285874</xdr:rowOff>
    </xdr:from>
    <xdr:to>
      <xdr:col>13</xdr:col>
      <xdr:colOff>2047875</xdr:colOff>
      <xdr:row>7</xdr:row>
      <xdr:rowOff>19049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2495549"/>
          <a:ext cx="148590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904875</xdr:colOff>
      <xdr:row>6</xdr:row>
      <xdr:rowOff>790575</xdr:rowOff>
    </xdr:from>
    <xdr:to>
      <xdr:col>11</xdr:col>
      <xdr:colOff>619125</xdr:colOff>
      <xdr:row>6</xdr:row>
      <xdr:rowOff>1285875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D0C70CB-E57E-4936-9A71-F9A302DDED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076700"/>
          <a:ext cx="62865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152400</xdr:colOff>
      <xdr:row>6</xdr:row>
      <xdr:rowOff>1133475</xdr:rowOff>
    </xdr:from>
    <xdr:to>
      <xdr:col>12</xdr:col>
      <xdr:colOff>728345</xdr:colOff>
      <xdr:row>6</xdr:row>
      <xdr:rowOff>1437640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FE30306-5687-4EE5-94D7-1205B43ACD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4419600"/>
          <a:ext cx="575945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561975</xdr:colOff>
      <xdr:row>6</xdr:row>
      <xdr:rowOff>1285874</xdr:rowOff>
    </xdr:from>
    <xdr:to>
      <xdr:col>13</xdr:col>
      <xdr:colOff>2047875</xdr:colOff>
      <xdr:row>7</xdr:row>
      <xdr:rowOff>19049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65160AA-659D-4A64-B410-EAB2E787BEC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4571999"/>
          <a:ext cx="148590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"/>
  <sheetViews>
    <sheetView tabSelected="1" topLeftCell="A7" zoomScaleNormal="100" workbookViewId="0">
      <selection activeCell="B8" sqref="B8"/>
    </sheetView>
  </sheetViews>
  <sheetFormatPr defaultRowHeight="15" x14ac:dyDescent="0.25"/>
  <cols>
    <col min="1" max="1" width="3.42578125" style="14" customWidth="1"/>
    <col min="2" max="2" width="22.5703125" style="14" customWidth="1"/>
    <col min="3" max="3" width="25.140625" customWidth="1"/>
    <col min="4" max="4" width="0.140625" customWidth="1"/>
    <col min="5" max="5" width="32.7109375" customWidth="1"/>
    <col min="6" max="6" width="7.85546875" customWidth="1"/>
    <col min="7" max="7" width="9.85546875" customWidth="1"/>
    <col min="8" max="8" width="11.5703125" customWidth="1"/>
    <col min="9" max="10" width="11.7109375" customWidth="1"/>
    <col min="11" max="11" width="13.7109375" customWidth="1"/>
    <col min="12" max="12" width="10.28515625" customWidth="1"/>
    <col min="13" max="13" width="13.28515625" customWidth="1"/>
    <col min="14" max="14" width="33.85546875" customWidth="1"/>
    <col min="15" max="15" width="10.85546875" customWidth="1"/>
    <col min="16" max="16" width="8.85546875" customWidth="1"/>
    <col min="17" max="17" width="15.42578125" customWidth="1"/>
    <col min="18" max="18" width="9.42578125" bestFit="1" customWidth="1"/>
    <col min="19" max="19" width="14.5703125" customWidth="1"/>
  </cols>
  <sheetData>
    <row r="1" spans="1:19" ht="35.25" customHeight="1" x14ac:dyDescent="0.25">
      <c r="A1" s="51" t="s">
        <v>23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9" x14ac:dyDescent="0.25">
      <c r="A2" s="53" t="s">
        <v>21</v>
      </c>
      <c r="B2" s="53"/>
      <c r="C2" s="53"/>
      <c r="D2" s="53"/>
      <c r="E2" s="53"/>
      <c r="F2" s="53"/>
      <c r="G2" s="53"/>
      <c r="H2" s="53" t="s">
        <v>35</v>
      </c>
      <c r="I2" s="53"/>
      <c r="J2" s="53"/>
      <c r="K2" s="53"/>
      <c r="L2" s="53"/>
      <c r="M2" s="53"/>
      <c r="N2" s="53"/>
      <c r="O2" s="53"/>
      <c r="P2" s="53"/>
      <c r="Q2" s="53"/>
    </row>
    <row r="3" spans="1:19" ht="90.75" customHeight="1" x14ac:dyDescent="0.25">
      <c r="A3" s="36" t="s">
        <v>28</v>
      </c>
      <c r="B3" s="53"/>
      <c r="C3" s="53"/>
      <c r="D3" s="53"/>
      <c r="E3" s="53"/>
      <c r="F3" s="53"/>
      <c r="G3" s="53"/>
      <c r="H3" s="36" t="s">
        <v>29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7" customHeight="1" x14ac:dyDescent="0.25">
      <c r="A4" s="36" t="s">
        <v>30</v>
      </c>
      <c r="B4" s="36"/>
      <c r="C4" s="36"/>
      <c r="D4" s="36"/>
      <c r="E4" s="36"/>
      <c r="F4" s="36"/>
      <c r="G4" s="36"/>
      <c r="H4" s="36" t="s">
        <v>31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34.5" customHeight="1" x14ac:dyDescent="0.25">
      <c r="A5" s="43" t="s">
        <v>16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9" ht="38.25" customHeight="1" x14ac:dyDescent="0.25">
      <c r="A6" s="44" t="s">
        <v>0</v>
      </c>
      <c r="B6" s="44" t="s">
        <v>18</v>
      </c>
      <c r="C6" s="44" t="s">
        <v>22</v>
      </c>
      <c r="D6" s="44" t="s">
        <v>34</v>
      </c>
      <c r="E6" s="44" t="s">
        <v>19</v>
      </c>
      <c r="F6" s="44" t="s">
        <v>1</v>
      </c>
      <c r="G6" s="44" t="s">
        <v>2</v>
      </c>
      <c r="H6" s="49" t="s">
        <v>3</v>
      </c>
      <c r="I6" s="50"/>
      <c r="J6" s="50"/>
      <c r="K6" s="46" t="s">
        <v>9</v>
      </c>
      <c r="L6" s="47"/>
      <c r="M6" s="48"/>
      <c r="N6" s="37" t="s">
        <v>12</v>
      </c>
      <c r="O6" s="38"/>
      <c r="P6" s="38"/>
      <c r="Q6" s="38"/>
      <c r="R6" s="38"/>
      <c r="S6" s="39"/>
    </row>
    <row r="7" spans="1:19" ht="124.5" customHeight="1" x14ac:dyDescent="0.25">
      <c r="A7" s="45"/>
      <c r="B7" s="45"/>
      <c r="C7" s="45"/>
      <c r="D7" s="45"/>
      <c r="E7" s="45"/>
      <c r="F7" s="45"/>
      <c r="G7" s="45"/>
      <c r="H7" s="26" t="s">
        <v>39</v>
      </c>
      <c r="I7" s="26" t="s">
        <v>40</v>
      </c>
      <c r="J7" s="26" t="s">
        <v>41</v>
      </c>
      <c r="K7" s="2" t="s">
        <v>11</v>
      </c>
      <c r="L7" s="2" t="s">
        <v>4</v>
      </c>
      <c r="M7" s="2" t="s">
        <v>5</v>
      </c>
      <c r="N7" s="7" t="s">
        <v>10</v>
      </c>
      <c r="O7" s="2" t="s">
        <v>32</v>
      </c>
      <c r="P7" s="2" t="s">
        <v>33</v>
      </c>
      <c r="Q7" s="2" t="s">
        <v>6</v>
      </c>
      <c r="R7" s="2" t="s">
        <v>7</v>
      </c>
      <c r="S7" s="2" t="s">
        <v>13</v>
      </c>
    </row>
    <row r="8" spans="1:19" ht="65.25" customHeight="1" x14ac:dyDescent="0.25">
      <c r="A8" s="20">
        <v>1</v>
      </c>
      <c r="B8" s="20" t="s">
        <v>37</v>
      </c>
      <c r="C8" s="24" t="s">
        <v>38</v>
      </c>
      <c r="D8" s="24">
        <v>271650</v>
      </c>
      <c r="E8" s="22" t="s">
        <v>25</v>
      </c>
      <c r="F8" s="25" t="s">
        <v>26</v>
      </c>
      <c r="G8" s="23">
        <v>1</v>
      </c>
      <c r="H8" s="27">
        <v>51200</v>
      </c>
      <c r="I8" s="27">
        <v>49800</v>
      </c>
      <c r="J8" s="27">
        <v>46500</v>
      </c>
      <c r="K8" s="15">
        <f>AVERAGE(H8:J8)</f>
        <v>49166.666666666664</v>
      </c>
      <c r="L8" s="17">
        <f>_xlfn.STDEV.P(H8:J8)</f>
        <v>1970.3355608175532</v>
      </c>
      <c r="M8" s="17">
        <f>L8/K8*100</f>
        <v>4.0074621575950236</v>
      </c>
      <c r="N8" s="15">
        <f>((G8/3)*(SUM(H8:J8)))</f>
        <v>49166.666666666664</v>
      </c>
      <c r="O8" s="28">
        <v>0</v>
      </c>
      <c r="P8" s="15">
        <f>K8*O8</f>
        <v>0</v>
      </c>
      <c r="Q8" s="15">
        <f>N8/G8</f>
        <v>49166.666666666664</v>
      </c>
      <c r="R8" s="15">
        <f>ROUNDDOWN((Q8+P8),2)</f>
        <v>49166.66</v>
      </c>
      <c r="S8" s="16">
        <f>R8*G8</f>
        <v>49166.66</v>
      </c>
    </row>
    <row r="9" spans="1:19" ht="15" customHeight="1" x14ac:dyDescent="0.25">
      <c r="C9" s="40" t="s">
        <v>17</v>
      </c>
      <c r="D9" s="41"/>
      <c r="E9" s="41"/>
      <c r="F9" s="41"/>
      <c r="G9" s="42"/>
      <c r="H9" s="21">
        <f>SUMPRODUCT(H8:H8,$G8:$G8)</f>
        <v>51200</v>
      </c>
      <c r="I9" s="21">
        <f>SUMPRODUCT(I8:I8,$G8:$G8)</f>
        <v>49800</v>
      </c>
      <c r="J9" s="21">
        <f>SUMPRODUCT(J8:J8,$G8:$G8)</f>
        <v>46500</v>
      </c>
      <c r="K9" s="18"/>
      <c r="S9" s="29"/>
    </row>
    <row r="11" spans="1:19" ht="42.75" customHeight="1" x14ac:dyDescent="0.25">
      <c r="A11" s="34" t="s">
        <v>24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56">
        <v>46500</v>
      </c>
      <c r="M11" s="56"/>
      <c r="N11" s="6" t="s">
        <v>8</v>
      </c>
      <c r="O11" s="6"/>
      <c r="P11" s="6"/>
      <c r="Q11" s="6"/>
    </row>
    <row r="12" spans="1:19" ht="15.75" x14ac:dyDescent="0.25">
      <c r="A12" s="34" t="s">
        <v>15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9" ht="31.5" customHeight="1" x14ac:dyDescent="0.25">
      <c r="A13" s="35" t="s">
        <v>42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ht="51" customHeight="1" x14ac:dyDescent="0.25">
      <c r="A14" s="35" t="s">
        <v>27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1:19" ht="39.75" customHeight="1" x14ac:dyDescent="0.25">
      <c r="A15" s="35" t="s">
        <v>43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0"/>
    </row>
    <row r="16" spans="1:19" ht="16.5" customHeight="1" x14ac:dyDescent="0.25">
      <c r="A16" s="54" t="s">
        <v>44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7" ht="14.25" customHeight="1" x14ac:dyDescent="0.25">
      <c r="A17" s="5" t="s">
        <v>20</v>
      </c>
      <c r="B17" s="5"/>
      <c r="C17" s="9"/>
      <c r="D17" s="9"/>
      <c r="E17" s="9"/>
      <c r="F17" s="32" t="s">
        <v>36</v>
      </c>
      <c r="G17" s="33"/>
      <c r="H17" s="33"/>
      <c r="I17" s="4"/>
      <c r="J17" s="1"/>
      <c r="K17" s="1"/>
      <c r="L17" s="1"/>
      <c r="M17" s="12"/>
      <c r="N17" s="4"/>
      <c r="O17" s="4"/>
      <c r="P17" s="4"/>
      <c r="Q17" s="1"/>
    </row>
    <row r="18" spans="1:17" ht="24.75" customHeight="1" x14ac:dyDescent="0.25">
      <c r="A18" s="5" t="s">
        <v>14</v>
      </c>
      <c r="B18" s="5"/>
      <c r="C18" s="13"/>
      <c r="D18" s="13"/>
      <c r="E18" s="13"/>
      <c r="F18" s="31">
        <v>45282</v>
      </c>
      <c r="G18" s="31"/>
      <c r="H18" s="31"/>
      <c r="I18" s="19"/>
      <c r="J18" s="3"/>
      <c r="K18" s="3"/>
      <c r="L18" s="3"/>
      <c r="M18" s="8"/>
      <c r="N18" s="10"/>
      <c r="O18" s="10"/>
      <c r="P18" s="10"/>
      <c r="Q18" s="11"/>
    </row>
  </sheetData>
  <mergeCells count="28">
    <mergeCell ref="A1:Q1"/>
    <mergeCell ref="A2:G2"/>
    <mergeCell ref="A3:G3"/>
    <mergeCell ref="H2:Q2"/>
    <mergeCell ref="H3:S3"/>
    <mergeCell ref="A4:G4"/>
    <mergeCell ref="H4:S4"/>
    <mergeCell ref="N6:S6"/>
    <mergeCell ref="C9:G9"/>
    <mergeCell ref="A5:Q5"/>
    <mergeCell ref="A6:A7"/>
    <mergeCell ref="C6:C7"/>
    <mergeCell ref="F6:F7"/>
    <mergeCell ref="G6:G7"/>
    <mergeCell ref="K6:M6"/>
    <mergeCell ref="E6:E7"/>
    <mergeCell ref="B6:B7"/>
    <mergeCell ref="H6:J6"/>
    <mergeCell ref="D6:D7"/>
    <mergeCell ref="F18:H18"/>
    <mergeCell ref="F17:H17"/>
    <mergeCell ref="L11:M11"/>
    <mergeCell ref="A11:K11"/>
    <mergeCell ref="A12:Q12"/>
    <mergeCell ref="A14:S14"/>
    <mergeCell ref="A16:S16"/>
    <mergeCell ref="A15:R15"/>
    <mergeCell ref="A13:S1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Камалова Ирина Гизаровна</dc:creator>
  <cp:lastModifiedBy>Марат Мухатинов</cp:lastModifiedBy>
  <cp:lastPrinted>2021-11-30T07:54:44Z</cp:lastPrinted>
  <dcterms:created xsi:type="dcterms:W3CDTF">2014-01-15T18:15:09Z</dcterms:created>
  <dcterms:modified xsi:type="dcterms:W3CDTF">2023-12-23T11:34:58Z</dcterms:modified>
</cp:coreProperties>
</file>