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15"/>
  </bookViews>
  <sheets>
    <sheet name="НМЦК" sheetId="1" r:id="rId1"/>
  </sheets>
  <definedNames>
    <definedName name="_xlnm.Print_Area" localSheetId="0">НМЦК!$A$1:$G$48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34" i="1"/>
  <c r="G39" i="1" l="1"/>
  <c r="G40" i="1" s="1"/>
  <c r="G28" i="1" l="1"/>
  <c r="G44" i="1"/>
  <c r="G35" i="1" l="1"/>
  <c r="G32" i="1" l="1"/>
  <c r="G45" i="1" l="1"/>
  <c r="G36" i="1"/>
  <c r="G41" i="1" s="1"/>
  <c r="G8" i="1" l="1"/>
  <c r="F5" i="1" s="1"/>
</calcChain>
</file>

<file path=xl/sharedStrings.xml><?xml version="1.0" encoding="utf-8"?>
<sst xmlns="http://schemas.openxmlformats.org/spreadsheetml/2006/main" count="112" uniqueCount="84">
  <si>
    <t>Средневзвешенная цена за единицу лекарственного препарата</t>
  </si>
  <si>
    <t>Цена за единицу 
без НДС и оптовой надбавки, 
руб.</t>
  </si>
  <si>
    <t>МНН (торговое наименование), форма выпуска, лекарственная форма, дозировка</t>
  </si>
  <si>
    <t>3. Расчет средневзвешенной цены на основании всех заключенных заказчиком государственных контрактов</t>
  </si>
  <si>
    <t>Минимальная цена за единицу лекарственного препарата, определенная методом сопоставимых рыночных цен</t>
  </si>
  <si>
    <t>Минимальная цена за единицу лекарственного препарата</t>
  </si>
  <si>
    <t>2.1 Информация, полученная из Реестра контрактов</t>
  </si>
  <si>
    <t>2. Метод сопоставимых рыночных цен (ч.2 - 6 ст. 22 44-ФЗ)</t>
  </si>
  <si>
    <t>Цена за единицу измерения
без НДС, 
руб.</t>
  </si>
  <si>
    <t xml:space="preserve">Предельная цена за упаковку
без НДС,
руб. </t>
  </si>
  <si>
    <t>№ РУ</t>
  </si>
  <si>
    <t>Владелец РУ/производитель/упаковщик/ Выпускающий контроль</t>
  </si>
  <si>
    <t>1.Метод тарифный (ч. 8 ст. 22 44-ФЗ)</t>
  </si>
  <si>
    <t>Расчет цены за единицу закупаемого лекарственного препарата</t>
  </si>
  <si>
    <t>Цена за единицу 
с НДС и оптовой надбавкой,
 руб.</t>
  </si>
  <si>
    <t>Оптовая надбавка</t>
  </si>
  <si>
    <t>Минимальная цена за единицу 
без НДС и оптовой надбавки, 
руб.</t>
  </si>
  <si>
    <t>Количество закупаемых единиц</t>
  </si>
  <si>
    <t>Единица измерения</t>
  </si>
  <si>
    <t>Основные характеристики объекта закупки</t>
  </si>
  <si>
    <t>Расчет НМЦК</t>
  </si>
  <si>
    <t xml:space="preserve">Начальная (максимальная) цена контракта (далее - НМЦК) </t>
  </si>
  <si>
    <t>Дата подготовки обоснования НМЦК</t>
  </si>
  <si>
    <t>Поставка лекарственного препарата для медицинского применения</t>
  </si>
  <si>
    <t>Источник информации 
(номер сведений о контракте (реестровой записи);
ссылка на страницу в сети Интернет из Реестра контрактов http://zakupki.gov.ru/)</t>
  </si>
  <si>
    <t>Цена по ГК за упаковку, 
без НДС и оптовой надбавки, 
руб.</t>
  </si>
  <si>
    <t>Источник информации
(номер сведений о контракте (реестровой записи);
ссылка на страницу в сети Интернет из Реестра контрактов http://zakupki.gov.ru/;
реквизиты протокола согласования цен)</t>
  </si>
  <si>
    <t>Часть IV «Обоснование начальной (максимальной) цены контракта»</t>
  </si>
  <si>
    <r>
      <rPr>
        <b/>
        <sz val="11"/>
        <rFont val="Times New Roman"/>
        <family val="1"/>
        <charset val="204"/>
      </rPr>
      <t>4. Использование цены, которая рассчитывается автоматически в единой государственной информационной системе в сфере здравоохранения (далее - референтная цена)</t>
    </r>
    <r>
      <rPr>
        <sz val="11"/>
        <rFont val="Times New Roman"/>
        <family val="1"/>
        <charset val="204"/>
      </rPr>
      <t xml:space="preserve">
</t>
    </r>
  </si>
  <si>
    <t>Наименование МНН</t>
  </si>
  <si>
    <t>Лекарственная форма, 
дозировка</t>
  </si>
  <si>
    <t>Референтная цена, руб.</t>
  </si>
  <si>
    <t>мл</t>
  </si>
  <si>
    <t>Количество товара в единицах измерения в упаковке, мл</t>
  </si>
  <si>
    <t>Количество товара по ГК в единицах измерения, мл</t>
  </si>
  <si>
    <t>Цена за единицу лекарственного препарата</t>
  </si>
  <si>
    <t xml:space="preserve">2.2 Информация, полученная по запросу заказчика
</t>
  </si>
  <si>
    <t>Исх. б/н от 09.04.2019 г</t>
  </si>
  <si>
    <t>Эноксапарин натрия (Эноксапарин-Бинергия), раствор для инъекций, 10000 МЕ (анти-Ха)/мл, 0.4 мл - ампулы с точкой излома и насечкой или кольцом излома (10) - пачки картонные</t>
  </si>
  <si>
    <t>Вл.Закрытое акционерное общество "Бинергия" (ЗАО "Бинергия"), Россия (5001062880); Вып.к.Перв.Уп.Втор.Уп.Пр.Федеральное казенное предприятие "Армавирская биологическая фабрика" (ФКП "Армавирская биофабрика"), Россия (2343003392);</t>
  </si>
  <si>
    <t>ЛП-004981</t>
  </si>
  <si>
    <t>Эноксапарин натрия (Эниксум), раствор для инъекций, 4000 анти-Ха МЕ/0.4 мл, 0.4 мл - шприцы с устройством защиты иглы (2) - контурные ячейковые упаковки (5) - пачки картонные</t>
  </si>
  <si>
    <t>Вл.Вып.к.Перв.Уп.Втор.Уп.Пр.Закрытое акционерное общество "ФармФирма "Сотекс" (ЗАО "ФармФирма "Сотекс"), Россия (7715240941);</t>
  </si>
  <si>
    <t>ЛП-002330</t>
  </si>
  <si>
    <t>Эноксапарин натрия (Эниксум), раствор для инъекций, 4000 анти-Ха МЕ/0.4 мл, 0.4 мл - шприцы (2) - контурные ячейковые упаковки (5) - пачки картонные</t>
  </si>
  <si>
    <t>Эноксапарин натрия (Эниксум), раствор для инъекций, 4000 анти-Ха МЕ/0.4 мл, 0.4 мл - ампулы (5) - контурные ячейковые упаковки (2) - пачки картонные</t>
  </si>
  <si>
    <t>Эноксапарин натрия (Эноксапарин натрия), раствор для инъекций, 10000 анти-Xa МЕ/мл, 0.4 мл - шприцы (10) - пачки картонные</t>
  </si>
  <si>
    <t>Вл.Закрытое акционерное общество "БИОКАД" (ЗАО "БИОКАД"), Россия (5024048000); Вып.к.Перв.Уп.Втор.Уп.Пр.Открытое акционерное общество "Фармстандарт-Уфимский витаминный завод" (ОАО "Фармстандарт-УфаВИТА"), Россия;</t>
  </si>
  <si>
    <t>ЛП-004284</t>
  </si>
  <si>
    <t>Эноксапарин натрия (Клексан), раствор для инъекций, 4 тыс.анти-Xa МЕ/0.4 мл, - шприцы с защитной системой иглы (2) - упаковки ячейковые контурные (5) - пачки картонные</t>
  </si>
  <si>
    <t>Вл.Санофи-Авентис Франс, Франция; Перв.Уп.Пр.Санофи Винтроп Индустрия, Франция; Вып.к.Втор.Уп.ОАО "Фармстандарт-УфаВИТА", Россия;</t>
  </si>
  <si>
    <t>П N014462/01</t>
  </si>
  <si>
    <t>Эноксапарин натрия (Клексан), раствор для инъекций, 4 тыс.анти-Xa МЕ/0.4 мл, 0.4 мл - шприцы с защитной системой иглы (10) - пачка картонная</t>
  </si>
  <si>
    <t>Вл.Санофи-Авентис Франс, Франция; Перв.Уп.Пр.Санофи Винтроп Индустрия, Франция; Вып.к.Втор.Уп.Открытое акционерное общество "Фармстандарт-Уфимский витаминный завод" (ОАО "Фармстандарт-УфаВИТА"), Россия;</t>
  </si>
  <si>
    <t>Вл.Закрытое акционерное общество "БИОКАД" (ЗАО "БИОКАД"), Россия (5024048000); Вып.к.Перв.Уп.Втор.Уп.Пр.Закрытое акционерное общество "БИОКАД" (ЗАО "БИОКАД"), Россия;</t>
  </si>
  <si>
    <t>Эноксапарин натрия (Эноксапарин натрия), раствор для инъекций, 10000 анти-Xa МЕ/мл, 0.4 мл - шприцы (2) - пачки картонные</t>
  </si>
  <si>
    <t>Эноксапарин натрия (Анфибра), раствор для инъекций, 10000 анти-Xa МЕ/мл, 0.4 мл - ампулы (10) / в комплекте с ножом ампульным или скарификатором, если необходим для ампул данного типа / - упаковки ячейковые контурные - пачки картонные</t>
  </si>
  <si>
    <t>Вл.Вып.к.Перв.Уп.Втор.Уп.Пр.Акционерное общество "ВЕРОФАРМ" (АО "ВЕРОФАРМ"), Россия;</t>
  </si>
  <si>
    <t>ЛП-001904</t>
  </si>
  <si>
    <t>Эноксапарин натрия (Фленокс НЕО), раствор для инъекций, 10 тыс.анти-Xa МЕ/мл, 0.4 мл - шприцы (10) - пачки картонные</t>
  </si>
  <si>
    <t>Вл.Вып.к.Перв.Уп.Втор.Уп.Пр.ПАО "Фармак", Украина;</t>
  </si>
  <si>
    <t>ЛП-004365</t>
  </si>
  <si>
    <t>Эноксапарин натрия (Фленокс НЕО), раствор для инъекций, 10 тыс.анти-Xa МЕ/мл, 0.4 мл - шприцы (2) - пачки картонные</t>
  </si>
  <si>
    <t>Эноксапарин натрия (Гемапаксан), раствор для подкожного введения, 10 тыс.анти-Xa МЕ/мл, 0.4 мл - шприцы (6) - пачка картонная</t>
  </si>
  <si>
    <t>Вл.Италфармако С.п.А., Италия (IT00737420158); Вып.к.Перв.Уп.Втор.Уп.Пр.Италфармако С.п.А., Италия;</t>
  </si>
  <si>
    <t>ЛСР-010223/08</t>
  </si>
  <si>
    <t>Эноксапарин натрия (Гемапаксан), раствор для подкожного введения, 10 тыс.анти-Xa МЕ/мл, 0.4 мл - шприцы с устройством защиты иглы (6) - пачки картонные</t>
  </si>
  <si>
    <t>Вл.Италфармако С.п.А., Италия (IT00737420158); Перв.Уп.Пр.Италфармако С.п.А., Италия; Вып.к.Втор.Уп.ООО "Добролек", Россия;</t>
  </si>
  <si>
    <t>Эноксапарин натрия (Анфибра), раствор для инъекций, 10 тыс.анти-Ха МЕ/мл, 0.4 мл - шприцы (2) - упаковки ячейковые контурные (5) - пачки картонные</t>
  </si>
  <si>
    <t>Вл.Акционерное общество "ВЕРОФАРМ" (АО "ВЕРОФАРМ"), Россия (7725081786); Вып.к.Перв.Уп.Втор.Уп.Пр.Акционерное общество "ВЕРОФАРМ" (АО "ВЕРОФАРМ"), Россия;</t>
  </si>
  <si>
    <t>Эноксапарин натрия (Анфибра), раствор для инъекций 10 тыс.анти-Ха МЕ/мл, 0.4 мл - шприцы (2) - упаковки ячейковые контурные (1) - пачки картонные</t>
  </si>
  <si>
    <t>АО "ВЕРОФАРМ" - Россия</t>
  </si>
  <si>
    <t>Эноксапарин натрия (Гемапаксан), раствор для подкожного введения, 10000 анти-Ха МЕ/мл 4000 МЕ/0,4 мл №6 шприц с устр. защ. иглы</t>
  </si>
  <si>
    <t>№ 2222500713619000073
http://zakupki.gov.ru/epz/contract/contractCard/common-info.html?reestrNumber=2222500713619000073</t>
  </si>
  <si>
    <t>Эноксапарин натрия (Эниксум), раствор для инъекций, 4000 анти-Xa МЕ/0,4мл 0,4мл №10</t>
  </si>
  <si>
    <t>№ 2753612058119000044
http://zakupki.gov.ru/epz/contract/contractCard/common-info.html?reestrNumber=2753612058119000044</t>
  </si>
  <si>
    <t>Эноксапарин натрия  (Клексан), раствор для инъекций  4 тыс. анти-Xa МЕ/0.4 мл №10</t>
  </si>
  <si>
    <t>№ 2540410428319000037
http://zakupki.gov.ru/epz/contract/contractCard/common-info.html?reestrNumber=2540410428319000037</t>
  </si>
  <si>
    <t xml:space="preserve">Эноксапарин натрия (Анфибра), раствор для инъекций 10 тыс.анти-Xa МЕ/мл 0,4 мл ампулы №10
</t>
  </si>
  <si>
    <t>Эноксапарин натрия (Анфибра), раствор для инъекций 10000 анти-Xa МЕ/мл 0,4 мл ампулы №10</t>
  </si>
  <si>
    <t>Эноксапарин натрия, раствор для инъекций и/или раствор для подкожного введения, 
10000 МЕ/мл и/или 10000 анти-Ха МЕ/мл - 0,4 мл</t>
  </si>
  <si>
    <t>Закупка лекарственного препарата с учетом эквивалентных лекарственных форм и дозировок за 12 месяцев, прошедших месяцу расчета, не проводилось.</t>
  </si>
  <si>
    <t>Утверждено:
И.о. главного врача 
ГБУЗ СО «Тугулымская ЦРБ»
___________/ Е.А. Титарь</t>
  </si>
  <si>
    <t xml:space="preserve">Референтная цена не применяется на основании письма МЗ РФ № 18-3/10/2-708 от 27.12.2018 года.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</si>
</sst>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\ _₽_-;\-* #,##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.5"/>
      <name val="Times New Roman"/>
      <family val="1"/>
      <charset val="204"/>
    </font>
    <font>
      <b/>
      <sz val="10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164" fontId="2" fillId="0" borderId="1" xfId="2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10" fontId="3" fillId="0" borderId="1" xfId="3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3" fillId="0" borderId="1" xfId="2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164" fontId="2" fillId="0" borderId="1" xfId="2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vertical="center" wrapText="1"/>
    </xf>
    <xf numFmtId="0" fontId="4" fillId="0" borderId="0" xfId="0" applyFont="1" applyFill="1"/>
    <xf numFmtId="0" fontId="3" fillId="0" borderId="0" xfId="0" applyFont="1" applyFill="1" applyAlignment="1">
      <alignment horizontal="left"/>
    </xf>
    <xf numFmtId="165" fontId="3" fillId="2" borderId="1" xfId="1" applyNumberFormat="1" applyFont="1" applyFill="1" applyBorder="1" applyAlignment="1">
      <alignment horizontal="center" vertical="center" wrapText="1"/>
    </xf>
    <xf numFmtId="164" fontId="3" fillId="2" borderId="1" xfId="2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center" vertical="center"/>
    </xf>
    <xf numFmtId="164" fontId="3" fillId="0" borderId="8" xfId="2" applyFont="1" applyFill="1" applyBorder="1" applyAlignment="1">
      <alignment horizontal="center" vertical="center"/>
    </xf>
    <xf numFmtId="164" fontId="3" fillId="0" borderId="7" xfId="2" applyFont="1" applyFill="1" applyBorder="1" applyAlignment="1">
      <alignment horizontal="center" vertical="center"/>
    </xf>
    <xf numFmtId="164" fontId="3" fillId="0" borderId="6" xfId="2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164" fontId="2" fillId="0" borderId="4" xfId="2" applyFont="1" applyFill="1" applyBorder="1" applyAlignment="1">
      <alignment horizontal="right" vertical="center"/>
    </xf>
    <xf numFmtId="164" fontId="2" fillId="0" borderId="2" xfId="2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4">
    <cellStyle name="Денежный" xfId="2" builtinId="4"/>
    <cellStyle name="Обычный" xfId="0" builtinId="0"/>
    <cellStyle name="Процентный" xfId="3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view="pageBreakPreview" topLeftCell="A43" zoomScale="80" zoomScaleSheetLayoutView="80" workbookViewId="0">
      <selection activeCell="A48" sqref="A48:G48"/>
    </sheetView>
  </sheetViews>
  <sheetFormatPr defaultColWidth="9.140625" defaultRowHeight="15" x14ac:dyDescent="0.25"/>
  <cols>
    <col min="1" max="1" width="52" style="9" customWidth="1"/>
    <col min="2" max="2" width="35.85546875" style="9" customWidth="1"/>
    <col min="3" max="3" width="15" style="9" customWidth="1"/>
    <col min="4" max="4" width="12" style="9" customWidth="1"/>
    <col min="5" max="5" width="13.140625" style="9" customWidth="1"/>
    <col min="6" max="6" width="11.7109375" style="9" customWidth="1"/>
    <col min="7" max="7" width="13.42578125" style="9" customWidth="1"/>
    <col min="8" max="8" width="9.5703125" style="9" customWidth="1"/>
    <col min="9" max="9" width="4.85546875" style="9" customWidth="1"/>
    <col min="10" max="16384" width="9.140625" style="9"/>
  </cols>
  <sheetData>
    <row r="1" spans="1:7" ht="69.75" customHeight="1" x14ac:dyDescent="0.25">
      <c r="A1" s="46" t="s">
        <v>82</v>
      </c>
      <c r="B1" s="47"/>
      <c r="C1" s="47"/>
      <c r="D1" s="47"/>
      <c r="E1" s="47"/>
      <c r="F1" s="47"/>
      <c r="G1" s="47"/>
    </row>
    <row r="2" spans="1:7" x14ac:dyDescent="0.25">
      <c r="A2" s="32" t="s">
        <v>27</v>
      </c>
      <c r="B2" s="32"/>
      <c r="C2" s="32"/>
      <c r="D2" s="32"/>
      <c r="E2" s="32"/>
      <c r="F2" s="32"/>
      <c r="G2" s="32"/>
    </row>
    <row r="3" spans="1:7" x14ac:dyDescent="0.25">
      <c r="A3" s="48" t="s">
        <v>23</v>
      </c>
      <c r="B3" s="49"/>
      <c r="C3" s="49"/>
      <c r="D3" s="49"/>
      <c r="E3" s="49"/>
      <c r="F3" s="49"/>
      <c r="G3" s="50"/>
    </row>
    <row r="4" spans="1:7" x14ac:dyDescent="0.25">
      <c r="A4" s="51" t="s">
        <v>22</v>
      </c>
      <c r="B4" s="51"/>
      <c r="C4" s="51"/>
      <c r="D4" s="51"/>
      <c r="E4" s="51"/>
      <c r="F4" s="52">
        <v>43609</v>
      </c>
      <c r="G4" s="52"/>
    </row>
    <row r="5" spans="1:7" x14ac:dyDescent="0.25">
      <c r="A5" s="53" t="s">
        <v>21</v>
      </c>
      <c r="B5" s="54"/>
      <c r="C5" s="54"/>
      <c r="D5" s="54"/>
      <c r="E5" s="55"/>
      <c r="F5" s="56">
        <f>SUMPRODUCT(D8:D8,G8:G8)</f>
        <v>7538</v>
      </c>
      <c r="G5" s="57"/>
    </row>
    <row r="6" spans="1:7" x14ac:dyDescent="0.25">
      <c r="A6" s="38" t="s">
        <v>20</v>
      </c>
      <c r="B6" s="38"/>
      <c r="C6" s="38"/>
      <c r="D6" s="38"/>
      <c r="E6" s="38"/>
      <c r="F6" s="38"/>
      <c r="G6" s="38"/>
    </row>
    <row r="7" spans="1:7" ht="105" x14ac:dyDescent="0.25">
      <c r="A7" s="39" t="s">
        <v>19</v>
      </c>
      <c r="B7" s="40"/>
      <c r="C7" s="7" t="s">
        <v>18</v>
      </c>
      <c r="D7" s="7" t="s">
        <v>17</v>
      </c>
      <c r="E7" s="7" t="s">
        <v>16</v>
      </c>
      <c r="F7" s="7" t="s">
        <v>15</v>
      </c>
      <c r="G7" s="7" t="s">
        <v>14</v>
      </c>
    </row>
    <row r="8" spans="1:7" ht="33" customHeight="1" x14ac:dyDescent="0.25">
      <c r="A8" s="41" t="s">
        <v>80</v>
      </c>
      <c r="B8" s="42"/>
      <c r="C8" s="24" t="s">
        <v>32</v>
      </c>
      <c r="D8" s="20">
        <v>20</v>
      </c>
      <c r="E8" s="21">
        <v>342.64</v>
      </c>
      <c r="F8" s="3"/>
      <c r="G8" s="10">
        <f>ROUNDDOWN((E8+E8*F8)*1.1,2)</f>
        <v>376.9</v>
      </c>
    </row>
    <row r="9" spans="1:7" x14ac:dyDescent="0.25">
      <c r="A9" s="38" t="s">
        <v>13</v>
      </c>
      <c r="B9" s="38"/>
      <c r="C9" s="38"/>
      <c r="D9" s="38"/>
      <c r="E9" s="38"/>
      <c r="F9" s="38"/>
      <c r="G9" s="38"/>
    </row>
    <row r="10" spans="1:7" ht="15" customHeight="1" x14ac:dyDescent="0.25">
      <c r="A10" s="43" t="s">
        <v>12</v>
      </c>
      <c r="B10" s="44"/>
      <c r="C10" s="44"/>
      <c r="D10" s="44"/>
      <c r="E10" s="44"/>
      <c r="F10" s="44"/>
      <c r="G10" s="45"/>
    </row>
    <row r="11" spans="1:7" ht="87.6" customHeight="1" x14ac:dyDescent="0.25">
      <c r="A11" s="7" t="s">
        <v>2</v>
      </c>
      <c r="B11" s="36" t="s">
        <v>11</v>
      </c>
      <c r="C11" s="60"/>
      <c r="D11" s="6" t="s">
        <v>10</v>
      </c>
      <c r="E11" s="6" t="s">
        <v>9</v>
      </c>
      <c r="F11" s="23" t="s">
        <v>33</v>
      </c>
      <c r="G11" s="7" t="s">
        <v>8</v>
      </c>
    </row>
    <row r="12" spans="1:7" ht="60" x14ac:dyDescent="0.25">
      <c r="A12" s="22" t="s">
        <v>38</v>
      </c>
      <c r="B12" s="36" t="s">
        <v>39</v>
      </c>
      <c r="C12" s="37"/>
      <c r="D12" s="26" t="s">
        <v>40</v>
      </c>
      <c r="E12" s="5">
        <v>1370.57</v>
      </c>
      <c r="F12" s="25">
        <v>4</v>
      </c>
      <c r="G12" s="5">
        <f t="shared" ref="G12:G27" si="0">ROUNDDOWN(E12/F12,2)</f>
        <v>342.64</v>
      </c>
    </row>
    <row r="13" spans="1:7" ht="60" x14ac:dyDescent="0.25">
      <c r="A13" s="22" t="s">
        <v>41</v>
      </c>
      <c r="B13" s="36" t="s">
        <v>42</v>
      </c>
      <c r="C13" s="37"/>
      <c r="D13" s="25" t="s">
        <v>43</v>
      </c>
      <c r="E13" s="5">
        <v>1932.38</v>
      </c>
      <c r="F13" s="25">
        <v>4</v>
      </c>
      <c r="G13" s="5">
        <f t="shared" si="0"/>
        <v>483.09</v>
      </c>
    </row>
    <row r="14" spans="1:7" ht="45" x14ac:dyDescent="0.25">
      <c r="A14" s="22" t="s">
        <v>44</v>
      </c>
      <c r="B14" s="36" t="s">
        <v>42</v>
      </c>
      <c r="C14" s="37"/>
      <c r="D14" s="25" t="s">
        <v>43</v>
      </c>
      <c r="E14" s="5">
        <v>1932.38</v>
      </c>
      <c r="F14" s="25">
        <v>4</v>
      </c>
      <c r="G14" s="5">
        <f t="shared" si="0"/>
        <v>483.09</v>
      </c>
    </row>
    <row r="15" spans="1:7" ht="45" x14ac:dyDescent="0.25">
      <c r="A15" s="22" t="s">
        <v>45</v>
      </c>
      <c r="B15" s="36" t="s">
        <v>42</v>
      </c>
      <c r="C15" s="37"/>
      <c r="D15" s="25" t="s">
        <v>43</v>
      </c>
      <c r="E15" s="5">
        <v>1932.38</v>
      </c>
      <c r="F15" s="25">
        <v>4</v>
      </c>
      <c r="G15" s="5">
        <f t="shared" si="0"/>
        <v>483.09</v>
      </c>
    </row>
    <row r="16" spans="1:7" ht="45" x14ac:dyDescent="0.25">
      <c r="A16" s="22" t="s">
        <v>46</v>
      </c>
      <c r="B16" s="36" t="s">
        <v>47</v>
      </c>
      <c r="C16" s="37"/>
      <c r="D16" s="25" t="s">
        <v>48</v>
      </c>
      <c r="E16" s="5">
        <v>1730</v>
      </c>
      <c r="F16" s="25">
        <v>4</v>
      </c>
      <c r="G16" s="5">
        <f t="shared" si="0"/>
        <v>432.5</v>
      </c>
    </row>
    <row r="17" spans="1:12" ht="60" x14ac:dyDescent="0.25">
      <c r="A17" s="22" t="s">
        <v>49</v>
      </c>
      <c r="B17" s="36" t="s">
        <v>50</v>
      </c>
      <c r="C17" s="37"/>
      <c r="D17" s="25" t="s">
        <v>51</v>
      </c>
      <c r="E17" s="5">
        <v>1481.22</v>
      </c>
      <c r="F17" s="25">
        <v>4</v>
      </c>
      <c r="G17" s="5">
        <f t="shared" si="0"/>
        <v>370.3</v>
      </c>
    </row>
    <row r="18" spans="1:12" ht="45" x14ac:dyDescent="0.25">
      <c r="A18" s="22" t="s">
        <v>52</v>
      </c>
      <c r="B18" s="36" t="s">
        <v>53</v>
      </c>
      <c r="C18" s="37"/>
      <c r="D18" s="26" t="s">
        <v>51</v>
      </c>
      <c r="E18" s="5">
        <v>1481.22</v>
      </c>
      <c r="F18" s="25">
        <v>4</v>
      </c>
      <c r="G18" s="5">
        <f t="shared" si="0"/>
        <v>370.3</v>
      </c>
    </row>
    <row r="19" spans="1:12" ht="45" x14ac:dyDescent="0.25">
      <c r="A19" s="22" t="s">
        <v>46</v>
      </c>
      <c r="B19" s="36" t="s">
        <v>54</v>
      </c>
      <c r="C19" s="37"/>
      <c r="D19" s="25" t="s">
        <v>48</v>
      </c>
      <c r="E19" s="5">
        <v>1730</v>
      </c>
      <c r="F19" s="25">
        <v>4</v>
      </c>
      <c r="G19" s="5">
        <f t="shared" si="0"/>
        <v>432.5</v>
      </c>
    </row>
    <row r="20" spans="1:12" ht="45" x14ac:dyDescent="0.25">
      <c r="A20" s="22" t="s">
        <v>55</v>
      </c>
      <c r="B20" s="36" t="s">
        <v>54</v>
      </c>
      <c r="C20" s="37"/>
      <c r="D20" s="25" t="s">
        <v>48</v>
      </c>
      <c r="E20" s="5">
        <v>346</v>
      </c>
      <c r="F20" s="25">
        <v>0.8</v>
      </c>
      <c r="G20" s="5">
        <f t="shared" si="0"/>
        <v>432.5</v>
      </c>
    </row>
    <row r="21" spans="1:12" ht="75" x14ac:dyDescent="0.25">
      <c r="A21" s="22" t="s">
        <v>56</v>
      </c>
      <c r="B21" s="36" t="s">
        <v>57</v>
      </c>
      <c r="C21" s="37"/>
      <c r="D21" s="26" t="s">
        <v>58</v>
      </c>
      <c r="E21" s="5">
        <v>2090.1999999999998</v>
      </c>
      <c r="F21" s="25">
        <v>4</v>
      </c>
      <c r="G21" s="5">
        <f t="shared" si="0"/>
        <v>522.54999999999995</v>
      </c>
    </row>
    <row r="22" spans="1:12" ht="45" x14ac:dyDescent="0.25">
      <c r="A22" s="22" t="s">
        <v>59</v>
      </c>
      <c r="B22" s="36" t="s">
        <v>60</v>
      </c>
      <c r="C22" s="37"/>
      <c r="D22" s="25" t="s">
        <v>61</v>
      </c>
      <c r="E22" s="5">
        <v>1529</v>
      </c>
      <c r="F22" s="25">
        <v>4</v>
      </c>
      <c r="G22" s="5">
        <f t="shared" si="0"/>
        <v>382.25</v>
      </c>
    </row>
    <row r="23" spans="1:12" ht="45" x14ac:dyDescent="0.25">
      <c r="A23" s="22" t="s">
        <v>62</v>
      </c>
      <c r="B23" s="36" t="s">
        <v>60</v>
      </c>
      <c r="C23" s="37"/>
      <c r="D23" s="25" t="s">
        <v>61</v>
      </c>
      <c r="E23" s="5">
        <v>305.8</v>
      </c>
      <c r="F23" s="25">
        <v>0.8</v>
      </c>
      <c r="G23" s="5">
        <f t="shared" si="0"/>
        <v>382.25</v>
      </c>
    </row>
    <row r="24" spans="1:12" ht="45" x14ac:dyDescent="0.25">
      <c r="A24" s="22" t="s">
        <v>63</v>
      </c>
      <c r="B24" s="36" t="s">
        <v>64</v>
      </c>
      <c r="C24" s="37"/>
      <c r="D24" s="25" t="s">
        <v>65</v>
      </c>
      <c r="E24" s="5">
        <v>965.98</v>
      </c>
      <c r="F24" s="25">
        <v>2.4000000000000004</v>
      </c>
      <c r="G24" s="5">
        <f t="shared" si="0"/>
        <v>402.49</v>
      </c>
    </row>
    <row r="25" spans="1:12" ht="60" x14ac:dyDescent="0.25">
      <c r="A25" s="22" t="s">
        <v>66</v>
      </c>
      <c r="B25" s="36" t="s">
        <v>67</v>
      </c>
      <c r="C25" s="37"/>
      <c r="D25" s="25" t="s">
        <v>65</v>
      </c>
      <c r="E25" s="5">
        <v>1158</v>
      </c>
      <c r="F25" s="25">
        <v>2.4000000000000004</v>
      </c>
      <c r="G25" s="5">
        <f t="shared" si="0"/>
        <v>482.5</v>
      </c>
    </row>
    <row r="26" spans="1:12" ht="45" x14ac:dyDescent="0.25">
      <c r="A26" s="22" t="s">
        <v>68</v>
      </c>
      <c r="B26" s="36" t="s">
        <v>69</v>
      </c>
      <c r="C26" s="37"/>
      <c r="D26" s="25" t="s">
        <v>58</v>
      </c>
      <c r="E26" s="5">
        <v>2125.17</v>
      </c>
      <c r="F26" s="25">
        <v>4</v>
      </c>
      <c r="G26" s="5">
        <f t="shared" si="0"/>
        <v>531.29</v>
      </c>
    </row>
    <row r="27" spans="1:12" ht="45" x14ac:dyDescent="0.25">
      <c r="A27" s="22" t="s">
        <v>70</v>
      </c>
      <c r="B27" s="36" t="s">
        <v>71</v>
      </c>
      <c r="C27" s="37"/>
      <c r="D27" s="25" t="s">
        <v>58</v>
      </c>
      <c r="E27" s="5">
        <v>366.33</v>
      </c>
      <c r="F27" s="25">
        <v>0.8</v>
      </c>
      <c r="G27" s="5">
        <f t="shared" si="0"/>
        <v>457.91</v>
      </c>
    </row>
    <row r="28" spans="1:12" ht="15" customHeight="1" x14ac:dyDescent="0.25">
      <c r="A28" s="29" t="s">
        <v>5</v>
      </c>
      <c r="B28" s="30"/>
      <c r="C28" s="30"/>
      <c r="D28" s="30"/>
      <c r="E28" s="30"/>
      <c r="F28" s="31"/>
      <c r="G28" s="10">
        <f>MIN(G12:G27)</f>
        <v>342.64</v>
      </c>
    </row>
    <row r="29" spans="1:12" ht="15" customHeight="1" x14ac:dyDescent="0.25">
      <c r="A29" s="73" t="s">
        <v>7</v>
      </c>
      <c r="B29" s="73"/>
      <c r="C29" s="73"/>
      <c r="D29" s="73"/>
      <c r="E29" s="73"/>
      <c r="F29" s="73"/>
      <c r="G29" s="73"/>
    </row>
    <row r="30" spans="1:12" ht="15" customHeight="1" x14ac:dyDescent="0.25">
      <c r="A30" s="73" t="s">
        <v>6</v>
      </c>
      <c r="B30" s="73"/>
      <c r="C30" s="73"/>
      <c r="D30" s="73"/>
      <c r="E30" s="73"/>
      <c r="F30" s="73"/>
      <c r="G30" s="73"/>
    </row>
    <row r="31" spans="1:12" s="14" customFormat="1" ht="92.25" customHeight="1" x14ac:dyDescent="0.25">
      <c r="A31" s="7" t="s">
        <v>2</v>
      </c>
      <c r="B31" s="36" t="s">
        <v>24</v>
      </c>
      <c r="C31" s="63"/>
      <c r="D31" s="60"/>
      <c r="E31" s="2" t="s">
        <v>25</v>
      </c>
      <c r="F31" s="23" t="s">
        <v>33</v>
      </c>
      <c r="G31" s="7" t="s">
        <v>1</v>
      </c>
      <c r="H31" s="11"/>
      <c r="I31" s="11"/>
      <c r="J31" s="12"/>
      <c r="K31" s="12"/>
      <c r="L31" s="13"/>
    </row>
    <row r="32" spans="1:12" s="14" customFormat="1" ht="30" x14ac:dyDescent="0.25">
      <c r="A32" s="22" t="s">
        <v>74</v>
      </c>
      <c r="B32" s="77" t="s">
        <v>73</v>
      </c>
      <c r="C32" s="78"/>
      <c r="D32" s="79"/>
      <c r="E32" s="5">
        <v>1790.51</v>
      </c>
      <c r="F32" s="4">
        <v>4</v>
      </c>
      <c r="G32" s="5">
        <f>ROUNDDOWN(E32/F32,2)</f>
        <v>447.62</v>
      </c>
      <c r="H32" s="11"/>
      <c r="I32" s="11"/>
      <c r="J32" s="12"/>
      <c r="K32" s="12"/>
      <c r="L32" s="15"/>
    </row>
    <row r="33" spans="1:12" s="14" customFormat="1" ht="30" x14ac:dyDescent="0.25">
      <c r="A33" s="22" t="s">
        <v>79</v>
      </c>
      <c r="B33" s="80"/>
      <c r="C33" s="81"/>
      <c r="D33" s="82"/>
      <c r="E33" s="5">
        <v>1834.5</v>
      </c>
      <c r="F33" s="4">
        <v>4</v>
      </c>
      <c r="G33" s="5">
        <f>ROUNDDOWN(E33/F33,2)</f>
        <v>458.62</v>
      </c>
      <c r="H33" s="11"/>
      <c r="I33" s="11"/>
      <c r="J33" s="12"/>
      <c r="K33" s="12"/>
      <c r="L33" s="15"/>
    </row>
    <row r="34" spans="1:12" s="14" customFormat="1" ht="45.75" customHeight="1" x14ac:dyDescent="0.25">
      <c r="A34" s="22" t="s">
        <v>76</v>
      </c>
      <c r="B34" s="28" t="s">
        <v>75</v>
      </c>
      <c r="C34" s="28"/>
      <c r="D34" s="28"/>
      <c r="E34" s="5">
        <v>1481.22</v>
      </c>
      <c r="F34" s="4">
        <v>4</v>
      </c>
      <c r="G34" s="5">
        <f>ROUNDDOWN(E34/F34,2)</f>
        <v>370.3</v>
      </c>
      <c r="H34" s="11"/>
      <c r="I34" s="11"/>
      <c r="J34" s="12"/>
      <c r="K34" s="12"/>
      <c r="L34" s="15"/>
    </row>
    <row r="35" spans="1:12" s="14" customFormat="1" ht="49.5" customHeight="1" x14ac:dyDescent="0.25">
      <c r="A35" s="22" t="s">
        <v>78</v>
      </c>
      <c r="B35" s="64" t="s">
        <v>77</v>
      </c>
      <c r="C35" s="65"/>
      <c r="D35" s="66"/>
      <c r="E35" s="5">
        <v>1649.2</v>
      </c>
      <c r="F35" s="4">
        <v>4</v>
      </c>
      <c r="G35" s="5">
        <f t="shared" ref="G35" si="1">ROUNDDOWN(E35/F35,2)</f>
        <v>412.3</v>
      </c>
      <c r="H35" s="16"/>
      <c r="I35" s="16"/>
      <c r="J35" s="16"/>
      <c r="K35" s="16"/>
    </row>
    <row r="36" spans="1:12" s="14" customFormat="1" ht="19.5" customHeight="1" x14ac:dyDescent="0.25">
      <c r="A36" s="29" t="s">
        <v>5</v>
      </c>
      <c r="B36" s="30"/>
      <c r="C36" s="30"/>
      <c r="D36" s="30"/>
      <c r="E36" s="30"/>
      <c r="F36" s="31"/>
      <c r="G36" s="10">
        <f>MIN(G32:G35)</f>
        <v>370.3</v>
      </c>
    </row>
    <row r="37" spans="1:12" ht="18.75" customHeight="1" x14ac:dyDescent="0.25">
      <c r="A37" s="29" t="s">
        <v>36</v>
      </c>
      <c r="B37" s="30"/>
      <c r="C37" s="30"/>
      <c r="D37" s="71"/>
      <c r="E37" s="71"/>
      <c r="F37" s="71"/>
      <c r="G37" s="72"/>
    </row>
    <row r="38" spans="1:12" s="14" customFormat="1" ht="87.75" customHeight="1" x14ac:dyDescent="0.25">
      <c r="A38" s="24" t="s">
        <v>2</v>
      </c>
      <c r="B38" s="36" t="s">
        <v>24</v>
      </c>
      <c r="C38" s="63"/>
      <c r="D38" s="60"/>
      <c r="E38" s="2" t="s">
        <v>25</v>
      </c>
      <c r="F38" s="23" t="s">
        <v>33</v>
      </c>
      <c r="G38" s="24" t="s">
        <v>1</v>
      </c>
      <c r="H38" s="11"/>
      <c r="I38" s="11"/>
      <c r="J38" s="12"/>
      <c r="K38" s="12"/>
      <c r="L38" s="13"/>
    </row>
    <row r="39" spans="1:12" s="14" customFormat="1" ht="45.75" customHeight="1" x14ac:dyDescent="0.25">
      <c r="A39" s="22" t="s">
        <v>72</v>
      </c>
      <c r="B39" s="70" t="s">
        <v>37</v>
      </c>
      <c r="C39" s="70"/>
      <c r="D39" s="70"/>
      <c r="E39" s="5">
        <v>1158</v>
      </c>
      <c r="F39" s="4">
        <v>2.4</v>
      </c>
      <c r="G39" s="5">
        <f>ROUNDDOWN(E39/F39,2)</f>
        <v>482.5</v>
      </c>
      <c r="H39" s="11"/>
      <c r="I39" s="11"/>
      <c r="J39" s="12"/>
      <c r="K39" s="12"/>
      <c r="L39" s="15"/>
    </row>
    <row r="40" spans="1:12" s="14" customFormat="1" ht="16.5" customHeight="1" x14ac:dyDescent="0.25">
      <c r="A40" s="29" t="s">
        <v>35</v>
      </c>
      <c r="B40" s="30"/>
      <c r="C40" s="30"/>
      <c r="D40" s="30"/>
      <c r="E40" s="30"/>
      <c r="F40" s="31"/>
      <c r="G40" s="10">
        <f>MIN(G39:G39)</f>
        <v>482.5</v>
      </c>
    </row>
    <row r="41" spans="1:12" s="18" customFormat="1" ht="22.9" customHeight="1" x14ac:dyDescent="0.25">
      <c r="A41" s="43" t="s">
        <v>4</v>
      </c>
      <c r="B41" s="44"/>
      <c r="C41" s="44"/>
      <c r="D41" s="44"/>
      <c r="E41" s="44"/>
      <c r="F41" s="45"/>
      <c r="G41" s="17">
        <f>MIN(G36,G40)</f>
        <v>370.3</v>
      </c>
    </row>
    <row r="42" spans="1:12" ht="22.15" customHeight="1" x14ac:dyDescent="0.25">
      <c r="A42" s="69" t="s">
        <v>3</v>
      </c>
      <c r="B42" s="69"/>
      <c r="C42" s="69"/>
      <c r="D42" s="69"/>
      <c r="E42" s="69"/>
      <c r="F42" s="69"/>
      <c r="G42" s="69"/>
    </row>
    <row r="43" spans="1:12" ht="93.75" customHeight="1" x14ac:dyDescent="0.25">
      <c r="A43" s="7" t="s">
        <v>2</v>
      </c>
      <c r="B43" s="70" t="s">
        <v>26</v>
      </c>
      <c r="C43" s="70"/>
      <c r="D43" s="2" t="s">
        <v>25</v>
      </c>
      <c r="E43" s="23" t="s">
        <v>33</v>
      </c>
      <c r="F43" s="23" t="s">
        <v>34</v>
      </c>
      <c r="G43" s="7" t="s">
        <v>1</v>
      </c>
    </row>
    <row r="44" spans="1:12" ht="40.5" customHeight="1" x14ac:dyDescent="0.25">
      <c r="A44" s="74" t="s">
        <v>81</v>
      </c>
      <c r="B44" s="75"/>
      <c r="C44" s="76"/>
      <c r="D44" s="5"/>
      <c r="E44" s="27"/>
      <c r="F44" s="27"/>
      <c r="G44" s="5" t="e">
        <f t="shared" ref="G44" si="2">ROUNDDOWN(D44/E44,2)</f>
        <v>#DIV/0!</v>
      </c>
    </row>
    <row r="45" spans="1:12" ht="18" customHeight="1" x14ac:dyDescent="0.25">
      <c r="A45" s="29" t="s">
        <v>0</v>
      </c>
      <c r="B45" s="30"/>
      <c r="C45" s="67"/>
      <c r="D45" s="67"/>
      <c r="E45" s="67"/>
      <c r="F45" s="68"/>
      <c r="G45" s="1" t="e">
        <f>ROUNDDOWN(SUMPRODUCT(G44:G44,F44:F44)/SUM(F44:F44),2)</f>
        <v>#DIV/0!</v>
      </c>
    </row>
    <row r="46" spans="1:12" ht="34.15" customHeight="1" x14ac:dyDescent="0.25">
      <c r="A46" s="61" t="s">
        <v>28</v>
      </c>
      <c r="B46" s="62"/>
      <c r="C46" s="62"/>
      <c r="D46" s="62"/>
      <c r="E46" s="62"/>
      <c r="F46" s="62"/>
      <c r="G46" s="62"/>
      <c r="K46" s="19"/>
    </row>
    <row r="47" spans="1:12" ht="30" x14ac:dyDescent="0.25">
      <c r="A47" s="8" t="s">
        <v>29</v>
      </c>
      <c r="B47" s="8" t="s">
        <v>30</v>
      </c>
      <c r="C47" s="8" t="s">
        <v>18</v>
      </c>
      <c r="D47" s="36" t="s">
        <v>31</v>
      </c>
      <c r="E47" s="58"/>
      <c r="F47" s="59"/>
      <c r="G47" s="8" t="s">
        <v>31</v>
      </c>
    </row>
    <row r="48" spans="1:12" ht="25.5" customHeight="1" x14ac:dyDescent="0.25">
      <c r="A48" s="33" t="s">
        <v>83</v>
      </c>
      <c r="B48" s="34"/>
      <c r="C48" s="34"/>
      <c r="D48" s="34"/>
      <c r="E48" s="34"/>
      <c r="F48" s="34"/>
      <c r="G48" s="35"/>
    </row>
  </sheetData>
  <mergeCells count="49">
    <mergeCell ref="A30:G30"/>
    <mergeCell ref="B38:D38"/>
    <mergeCell ref="A28:F28"/>
    <mergeCell ref="A44:C44"/>
    <mergeCell ref="B17:C17"/>
    <mergeCell ref="B26:C26"/>
    <mergeCell ref="B27:C27"/>
    <mergeCell ref="B21:C21"/>
    <mergeCell ref="B22:C22"/>
    <mergeCell ref="B23:C23"/>
    <mergeCell ref="B24:C24"/>
    <mergeCell ref="B25:C25"/>
    <mergeCell ref="A29:G29"/>
    <mergeCell ref="B18:C18"/>
    <mergeCell ref="B19:C19"/>
    <mergeCell ref="B20:C20"/>
    <mergeCell ref="A46:G46"/>
    <mergeCell ref="B31:D31"/>
    <mergeCell ref="B35:D35"/>
    <mergeCell ref="A45:F45"/>
    <mergeCell ref="A41:F41"/>
    <mergeCell ref="A42:G42"/>
    <mergeCell ref="B43:C43"/>
    <mergeCell ref="A37:G37"/>
    <mergeCell ref="B32:D33"/>
    <mergeCell ref="B39:D39"/>
    <mergeCell ref="A40:F40"/>
    <mergeCell ref="A1:G1"/>
    <mergeCell ref="A3:G3"/>
    <mergeCell ref="A4:E4"/>
    <mergeCell ref="F4:G4"/>
    <mergeCell ref="A5:E5"/>
    <mergeCell ref="F5:G5"/>
    <mergeCell ref="B34:D34"/>
    <mergeCell ref="A36:F36"/>
    <mergeCell ref="A2:G2"/>
    <mergeCell ref="A48:G48"/>
    <mergeCell ref="B14:C14"/>
    <mergeCell ref="B15:C15"/>
    <mergeCell ref="B16:C16"/>
    <mergeCell ref="A6:G6"/>
    <mergeCell ref="A7:B7"/>
    <mergeCell ref="A8:B8"/>
    <mergeCell ref="A9:G9"/>
    <mergeCell ref="A10:G10"/>
    <mergeCell ref="B12:C12"/>
    <mergeCell ref="B13:C13"/>
    <mergeCell ref="D47:F47"/>
    <mergeCell ref="B11:C11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</cp:lastModifiedBy>
  <cp:lastPrinted>2019-06-17T06:30:58Z</cp:lastPrinted>
  <dcterms:created xsi:type="dcterms:W3CDTF">2018-04-09T06:40:37Z</dcterms:created>
  <dcterms:modified xsi:type="dcterms:W3CDTF">2019-06-17T06:31:01Z</dcterms:modified>
</cp:coreProperties>
</file>