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Питательные среды" sheetId="1" r:id="rId1"/>
  </sheets>
  <definedNames>
    <definedName name="_xlnm.Print_Area" localSheetId="0">'Питательные среды'!$A$1:$O$16</definedName>
  </definedNames>
  <calcPr calcId="125725"/>
</workbook>
</file>

<file path=xl/calcChain.xml><?xml version="1.0" encoding="utf-8"?>
<calcChain xmlns="http://schemas.openxmlformats.org/spreadsheetml/2006/main">
  <c r="N5" i="1"/>
  <c r="O4"/>
  <c r="O10"/>
  <c r="O9"/>
  <c r="I9"/>
  <c r="L16"/>
  <c r="M16" s="1"/>
  <c r="N16" s="1"/>
  <c r="O16" s="1"/>
  <c r="I16"/>
  <c r="J16" s="1"/>
  <c r="K16" s="1"/>
  <c r="O15"/>
  <c r="L15"/>
  <c r="M15" s="1"/>
  <c r="I15"/>
  <c r="J15" s="1"/>
  <c r="K15" s="1"/>
  <c r="L14"/>
  <c r="M14" s="1"/>
  <c r="O14" s="1"/>
  <c r="I14"/>
  <c r="J14" s="1"/>
  <c r="K14" s="1"/>
  <c r="L13"/>
  <c r="M13" s="1"/>
  <c r="O13" s="1"/>
  <c r="I13"/>
  <c r="J13" s="1"/>
  <c r="K13" s="1"/>
  <c r="L12"/>
  <c r="M12" s="1"/>
  <c r="O12" s="1"/>
  <c r="I12"/>
  <c r="J12" s="1"/>
  <c r="K12" s="1"/>
  <c r="L11"/>
  <c r="M11" s="1"/>
  <c r="O11" s="1"/>
  <c r="I11"/>
  <c r="J11" s="1"/>
  <c r="K11" s="1"/>
  <c r="L10"/>
  <c r="M10" s="1"/>
  <c r="I10"/>
  <c r="J10" s="1"/>
  <c r="K10" s="1"/>
  <c r="L9"/>
  <c r="M9" s="1"/>
  <c r="J9"/>
  <c r="K9" s="1"/>
  <c r="L8"/>
  <c r="M8" s="1"/>
  <c r="O8" s="1"/>
  <c r="I8"/>
  <c r="J8" s="1"/>
  <c r="K8" s="1"/>
  <c r="L7"/>
  <c r="M7" s="1"/>
  <c r="O7" s="1"/>
  <c r="I7"/>
  <c r="J7" s="1"/>
  <c r="K7" s="1"/>
  <c r="L6"/>
  <c r="M6" s="1"/>
  <c r="N6" s="1"/>
  <c r="O6" s="1"/>
  <c r="I6"/>
  <c r="J6" s="1"/>
  <c r="K6" s="1"/>
  <c r="L5"/>
  <c r="M5" s="1"/>
  <c r="O5" s="1"/>
  <c r="I5"/>
  <c r="J5" s="1"/>
  <c r="K5" s="1"/>
  <c r="L4"/>
  <c r="M4" s="1"/>
  <c r="I4"/>
  <c r="J4" s="1"/>
  <c r="K4" s="1"/>
  <c r="O17" l="1"/>
  <c r="A5" l="1"/>
  <c r="A6" s="1"/>
  <c r="A7" s="1"/>
  <c r="A8" s="1"/>
  <c r="A9" s="1"/>
  <c r="A10" s="1"/>
  <c r="A11" s="1"/>
  <c r="A12" s="1"/>
  <c r="A13" s="1"/>
  <c r="A14" s="1"/>
  <c r="A15" s="1"/>
  <c r="A16" s="1"/>
</calcChain>
</file>

<file path=xl/sharedStrings.xml><?xml version="1.0" encoding="utf-8"?>
<sst xmlns="http://schemas.openxmlformats.org/spreadsheetml/2006/main" count="57" uniqueCount="47">
  <si>
    <t>№ п/п</t>
  </si>
  <si>
    <t xml:space="preserve"> Наименование продукции</t>
  </si>
  <si>
    <t>Технические характеристики</t>
  </si>
  <si>
    <t>Ед. изм.</t>
  </si>
  <si>
    <t>Кол-во</t>
  </si>
  <si>
    <t>Для культивирования различных микроорганизмов, таких как: энтеробактерии, синегнойная палочка, стафилококки и др. Мелкодисперсный гигроскопичный порошок светло-желтого цвета.Состав: Пептон сухой ферментативный, панкреатический гидролизат рыбной муки, натрия хлорид, агар.</t>
  </si>
  <si>
    <t>кг</t>
  </si>
  <si>
    <t>Мюллера-Хинтона агар</t>
  </si>
  <si>
    <t>Питательная среда предназначена для определения чувствительности к антибиотикам микроорганизмов, выделенных из патологического материала больных "методом дисков". Представляет собой мелкодисперсный гигроскопичный порошок желтого цвета. Состав: панкреатический гидролизат рыбной муки с тиосульфатом натрия, лактоза, глюкоза, натрия фосфат двузамещенный, калия фосфат однозамещенный, натрия хлорид, железа окисного цитрат, феноловый красный, натрия сульфит, мочевина, агар.</t>
  </si>
  <si>
    <t>Среда Олькеницкого (трехсахарный агар с мочевиной)</t>
  </si>
  <si>
    <t>Питательная среда предназначена для идентификации микроорганизмов по их способности утилизировать мочевину, ферментировать лактозу, глюкозу, образовывать газ и сероводород. Представляет собой мелкодисперсный, гигроскопичный, светочувствительный порошок светло-коричневого цвета. Состав: агар, лактоза, сахароза, глюкоза, мочевина, соль Мора (двойной соли сульфата железа и аммония), тиосульфат натрия, феноловый красный.</t>
  </si>
  <si>
    <t>2% Теллурит Калия</t>
  </si>
  <si>
    <t>Теллурит калия применяется в качестве суплемента при изготовлении питательных сред для выделения возбудителей дифтерии, холеры и других бактерий. Раствор теллурита калия (К2ТеО3) оказывает бактерицидное действие на большинство видов грамположительных бактерий.</t>
  </si>
  <si>
    <t>амп</t>
  </si>
  <si>
    <t>Агар Эндо предназначен  для выделения  энтеробактерий из исследуемого материала  и их дифференциации по признаку ферментации лактозы. Состав: Питательный агар сухой, ЭКДА, фуксин основной, сахар молочный, динатрия фосфат, натрия сульфит безводный, натрий углекислый.</t>
  </si>
  <si>
    <t>Агар Эндо</t>
  </si>
  <si>
    <t>Висмут-сульфит агар</t>
  </si>
  <si>
    <t>Элективная питательная среда для выделения сальмонелл из исследуемого материала в клинической и санитарной микробиологии. Гомогенный сухой, легко растворимый порошок светло-желтого цвета. Готовая среда зеленовато-желтого цвета, непрозрачная. Сочтав: Панкреатический гидролизат рыбной муки, дрожжевой экстракт, висмут лимоннокислый, глюкоза, железо сернокислое, натрий сернистокислый, натрий хлористый, натрий фосфорнокислый двузамещенный, бриллиантовый зеленый, агар, натрий углекислый.</t>
  </si>
  <si>
    <t>Коринебакагар</t>
  </si>
  <si>
    <t>Питательная среда для выделения дифтерийных палочек из инфицированного материала (отделяемого из зева, носа) от больных дифтерией, реконвалесцентов и носителей. Гомогенный сухой, легко растворимый порошк светло-коричневого цвета. Готовая среда коричневого цвета. Состав среды: панкреатический гидролизат рыбной муки, стимулятор роста гемофильных микроорганизмов, натрий хлористый, глюкоза, агар.</t>
  </si>
  <si>
    <t>Магниевая среда</t>
  </si>
  <si>
    <t>Магниевая среда, сухая для приготовления жидких селективных питательных сред обогащения бактерий рода Salmonella. Состав: Пептон ферментативный, сухой, магний хлористый, экстракт автолизированных дрожжей осветленный, хлористый натрий, калий фосфорнокислый однозамещенный, бриллиантовый зелёный.</t>
  </si>
  <si>
    <t xml:space="preserve">Агар питательный сухой </t>
  </si>
  <si>
    <t>Цитратный агар Симмонса</t>
  </si>
  <si>
    <t>Питательная среда предназначена для определения утилизации цитрата натрия энтеробактериями при контроле микробной загрязненности нестерильных лекарственных средств и других объектов. Представляет собой гигроскопичный мелкодисперсный порошок желтого цвета. Состав: Натрия хлорид, магния сульфат, аммония хлорид, натрия фосфат двузамещенный, натрия цитрат, калия фосфат однозамещенный, бромтимоловый синий, агар.</t>
  </si>
  <si>
    <t xml:space="preserve">Агар ацетатный </t>
  </si>
  <si>
    <t>Питательная среда предназначена для идентификации энтеробактерий по  их способности утилизировать ацетат натрия в качестве единственного источника углерода. Гомогенный порошок кремово-желтого цвета, гигроскопичный, светочувствительный. Состав: Натрия хлорид, магния сульфат,  калия фосфат однозамещенный, аммония хлорид, натрия фосфат двузамещенный, натрия ацетат, бромтимоловый синий,  агар.</t>
  </si>
  <si>
    <t>Для идентификации коринебактерий по тесту расщепления цистина. Мелкодисперсный, гигроскопичный, светочувствительный порошок светло-желтого цвета. Состав:  
Панкреатический гидролизат казеина, дрожжевой экстракт, мальтоза, натрия хлорид, висмута цитрат, цистин, 8-оксихинолин сернокислый (хинозол), натрия карбонат, агар.</t>
  </si>
  <si>
    <t>Среда Пизу</t>
  </si>
  <si>
    <t>Среда Гисса-ГРМ с маннитом</t>
  </si>
  <si>
    <t>Питательная среда для идентификации энтеробактерий по тесту ферментации многоатомного спирта (маннита), сухая. Представляет собой мелкодисперсный, гигроскопичный, светочувствительный  порошок светло-желтого цвета. Панкреатический гидролизат рыбной муки (ПГРМ), Натрия хлорид, Натрия фосфат двузамещенный, Бромтимоловый синий, Агар микробиологический, Маннит.</t>
  </si>
  <si>
    <t>Экстракт дрожжевой</t>
  </si>
  <si>
    <t>Компонент питательных сред, обеспечивающий необходимым минимумом факторов роста культуры микроорганизмов. Используется для приготовления питательных сред, ферментации, в сочетании с мясным экстрактом или вместо него. Является источником необходимых питательных веществ для роста бактерий. Внешний вид: однородный порошок светло-желтого или коричнево-желтого цвета, с характерным запахом, но не гнилостным.
Хорошо растворим в воде, нерастворим в спирте.</t>
  </si>
  <si>
    <t>уп</t>
  </si>
  <si>
    <t>Часть IV. Обоснование начальной максимальной цены контракта.</t>
  </si>
  <si>
    <t>                 Используемый метод определения  начальной (максимальной) цены единицы работ контракта: НМКЦ  определяется и обосновывается заказчиком посредством применения метода сопоставимых рыночных цен (анализа рынка), т.к. метод сопоставимых рыночных цен (анализа рынка) является приоритетным для определения и обоснования цены в соответствии с п.6 ст. 22 Федерального закона от 05.04.2013г. N 44-ФЗ. 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</si>
  <si>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</si>
  <si>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</si>
  <si>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</si>
  <si>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9"/>
        <color indexed="8"/>
        <rFont val="Times New Roman"/>
        <family val="1"/>
        <charset val="204"/>
      </rPr>
      <t>Расчет Н(М)ЦК по формуле</t>
    </r>
    <r>
      <rPr>
        <sz val="9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</si>
  <si>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</si>
  <si>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 изм. с округлением (вниз) до сотых долей после запятой (руб.)</t>
  </si>
  <si>
    <t>Н(м)ЦК контракта с учетом средней цены цены за единицу (руб.)</t>
  </si>
  <si>
    <t>Итого НМЦК контракта рассчитана по средней и составляет:</t>
  </si>
  <si>
    <t>Цена 1. КП исх. № 14139 от 29.10.2018г</t>
  </si>
  <si>
    <t>Цена 2. КП № 30564 от 30.10.2018г</t>
  </si>
  <si>
    <t>Цена 3. КП № 200 от 01.11.2018г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</si>
</sst>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164" fontId="4" fillId="0" borderId="1" xfId="1" applyNumberFormat="1" applyFont="1" applyBorder="1" applyAlignment="1" applyProtection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7" fillId="0" borderId="0" xfId="0" applyFont="1" applyFill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8" fillId="0" borderId="0" xfId="0" applyFont="1" applyAlignment="1"/>
    <xf numFmtId="4" fontId="8" fillId="0" borderId="2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/>
    <xf numFmtId="0" fontId="15" fillId="0" borderId="0" xfId="0" applyFont="1"/>
    <xf numFmtId="4" fontId="15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2</xdr:row>
      <xdr:rowOff>1133475</xdr:rowOff>
    </xdr:from>
    <xdr:to>
      <xdr:col>10</xdr:col>
      <xdr:colOff>0</xdr:colOff>
      <xdr:row>2</xdr:row>
      <xdr:rowOff>1581150</xdr:rowOff>
    </xdr:to>
    <xdr:pic>
      <xdr:nvPicPr>
        <xdr:cNvPr id="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000250"/>
          <a:ext cx="4095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257175</xdr:colOff>
      <xdr:row>2</xdr:row>
      <xdr:rowOff>1675830</xdr:rowOff>
    </xdr:from>
    <xdr:to>
      <xdr:col>11</xdr:col>
      <xdr:colOff>1123951</xdr:colOff>
      <xdr:row>2</xdr:row>
      <xdr:rowOff>1962149</xdr:rowOff>
    </xdr:to>
    <xdr:pic>
      <xdr:nvPicPr>
        <xdr:cNvPr id="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2542605"/>
          <a:ext cx="676276" cy="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266700</xdr:colOff>
      <xdr:row>2</xdr:row>
      <xdr:rowOff>1400175</xdr:rowOff>
    </xdr:from>
    <xdr:to>
      <xdr:col>11</xdr:col>
      <xdr:colOff>419100</xdr:colOff>
      <xdr:row>2</xdr:row>
      <xdr:rowOff>1628775</xdr:rowOff>
    </xdr:to>
    <xdr:pic>
      <xdr:nvPicPr>
        <xdr:cNvPr id="2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2266950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95251</xdr:colOff>
      <xdr:row>2</xdr:row>
      <xdr:rowOff>1675830</xdr:rowOff>
    </xdr:from>
    <xdr:to>
      <xdr:col>11</xdr:col>
      <xdr:colOff>1200151</xdr:colOff>
      <xdr:row>2</xdr:row>
      <xdr:rowOff>1962149</xdr:rowOff>
    </xdr:to>
    <xdr:pic>
      <xdr:nvPicPr>
        <xdr:cNvPr id="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1" y="2542605"/>
          <a:ext cx="838200" cy="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266700</xdr:colOff>
      <xdr:row>2</xdr:row>
      <xdr:rowOff>1400175</xdr:rowOff>
    </xdr:from>
    <xdr:to>
      <xdr:col>11</xdr:col>
      <xdr:colOff>419100</xdr:colOff>
      <xdr:row>2</xdr:row>
      <xdr:rowOff>1628775</xdr:rowOff>
    </xdr:to>
    <xdr:pic>
      <xdr:nvPicPr>
        <xdr:cNvPr id="3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91450" y="2266950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tabSelected="1" topLeftCell="A13" workbookViewId="0">
      <selection activeCell="L19" sqref="L19"/>
    </sheetView>
  </sheetViews>
  <sheetFormatPr defaultRowHeight="48" customHeight="1"/>
  <cols>
    <col min="1" max="1" width="3.140625" customWidth="1"/>
    <col min="2" max="2" width="20.5703125" customWidth="1"/>
    <col min="3" max="3" width="27.140625" customWidth="1"/>
    <col min="4" max="4" width="6.28515625" customWidth="1"/>
    <col min="5" max="5" width="5" customWidth="1"/>
    <col min="6" max="8" width="9.140625" style="18"/>
    <col min="9" max="9" width="8" style="26" customWidth="1"/>
    <col min="10" max="10" width="8.42578125" style="26" customWidth="1"/>
    <col min="11" max="11" width="10.140625" style="26" customWidth="1"/>
    <col min="12" max="12" width="14" style="26" customWidth="1"/>
    <col min="13" max="13" width="10.42578125" style="26" customWidth="1"/>
    <col min="14" max="14" width="9.5703125" style="26" customWidth="1"/>
    <col min="15" max="15" width="13.42578125" style="26" customWidth="1"/>
  </cols>
  <sheetData>
    <row r="1" spans="1:15" s="9" customFormat="1" ht="48" customHeight="1">
      <c r="B1" s="27" t="s">
        <v>34</v>
      </c>
      <c r="C1" s="27"/>
      <c r="J1" s="10"/>
      <c r="K1" s="10"/>
      <c r="L1" s="10"/>
      <c r="M1" s="10"/>
      <c r="N1" s="10"/>
      <c r="O1" s="10"/>
    </row>
    <row r="2" spans="1:15" s="12" customFormat="1" ht="48" customHeight="1">
      <c r="A2" s="28" t="s">
        <v>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11"/>
    </row>
    <row r="3" spans="1:15" s="6" customFormat="1" ht="97.5" customHeight="1">
      <c r="A3" s="1" t="s">
        <v>0</v>
      </c>
      <c r="B3" s="2" t="s">
        <v>1</v>
      </c>
      <c r="C3" s="3" t="s">
        <v>2</v>
      </c>
      <c r="D3" s="4" t="s">
        <v>3</v>
      </c>
      <c r="E3" s="5" t="s">
        <v>4</v>
      </c>
      <c r="F3" s="13" t="s">
        <v>44</v>
      </c>
      <c r="G3" s="13" t="s">
        <v>45</v>
      </c>
      <c r="H3" s="13" t="s">
        <v>46</v>
      </c>
      <c r="I3" s="14" t="s">
        <v>36</v>
      </c>
      <c r="J3" s="14" t="s">
        <v>37</v>
      </c>
      <c r="K3" s="15" t="s">
        <v>38</v>
      </c>
      <c r="L3" s="16" t="s">
        <v>39</v>
      </c>
      <c r="M3" s="17" t="s">
        <v>40</v>
      </c>
      <c r="N3" s="17" t="s">
        <v>41</v>
      </c>
      <c r="O3" s="17" t="s">
        <v>42</v>
      </c>
    </row>
    <row r="4" spans="1:15" ht="48" customHeight="1">
      <c r="A4" s="7">
        <v>1</v>
      </c>
      <c r="B4" s="8" t="s">
        <v>22</v>
      </c>
      <c r="C4" s="8" t="s">
        <v>5</v>
      </c>
      <c r="D4" s="7" t="s">
        <v>6</v>
      </c>
      <c r="E4" s="7">
        <v>3</v>
      </c>
      <c r="F4" s="19">
        <v>2420</v>
      </c>
      <c r="G4" s="19">
        <v>3302</v>
      </c>
      <c r="H4" s="19">
        <v>4162.6499999999996</v>
      </c>
      <c r="I4" s="20">
        <f>AVERAGE(F4:H4)</f>
        <v>3294.8833333333332</v>
      </c>
      <c r="J4" s="20">
        <f t="shared" ref="J4:J16" si="0">SQRT(((SUM((POWER(F4-I4,2)),(POWER(G4-I4,2)),(POWER(H4-I4,2)))/(COLUMNS(F4:H4)-1))))</f>
        <v>871.34679710970022</v>
      </c>
      <c r="K4" s="21">
        <f t="shared" ref="K4:K16" si="1">J4/I4*100</f>
        <v>26.445452204469568</v>
      </c>
      <c r="L4" s="22">
        <f>((E4/3)*(SUM(F4:H4)))</f>
        <v>9884.65</v>
      </c>
      <c r="M4" s="22">
        <f t="shared" ref="M4:M16" si="2">L4/E4</f>
        <v>3294.8833333333332</v>
      </c>
      <c r="N4" s="22">
        <v>3294.88</v>
      </c>
      <c r="O4" s="22">
        <f>N4*E4</f>
        <v>9884.64</v>
      </c>
    </row>
    <row r="5" spans="1:15" ht="48" customHeight="1">
      <c r="A5" s="7">
        <f>A4+1</f>
        <v>2</v>
      </c>
      <c r="B5" s="8" t="s">
        <v>7</v>
      </c>
      <c r="C5" s="8" t="s">
        <v>8</v>
      </c>
      <c r="D5" s="7" t="s">
        <v>6</v>
      </c>
      <c r="E5" s="7">
        <v>0.5</v>
      </c>
      <c r="F5" s="19">
        <v>6217</v>
      </c>
      <c r="G5" s="19">
        <v>6072</v>
      </c>
      <c r="H5" s="19">
        <v>5260</v>
      </c>
      <c r="I5" s="20">
        <f t="shared" ref="I5:I16" si="3">AVERAGE(F5:H5)</f>
        <v>5849.666666666667</v>
      </c>
      <c r="J5" s="20">
        <f t="shared" si="0"/>
        <v>515.78710078222525</v>
      </c>
      <c r="K5" s="21">
        <f>J5/I5*100</f>
        <v>8.8173759322279075</v>
      </c>
      <c r="L5" s="22">
        <f t="shared" ref="L5:L16" si="4">((E5/3)*(SUM(F5:H5)))</f>
        <v>2924.833333333333</v>
      </c>
      <c r="M5" s="22">
        <f t="shared" si="2"/>
        <v>5849.6666666666661</v>
      </c>
      <c r="N5" s="22">
        <f>ROUNDDOWN(M5,2)</f>
        <v>5849.66</v>
      </c>
      <c r="O5" s="22">
        <f t="shared" ref="O5:O16" si="5">N5*E5</f>
        <v>2924.83</v>
      </c>
    </row>
    <row r="6" spans="1:15" ht="48" customHeight="1">
      <c r="A6" s="7">
        <f t="shared" ref="A6:A15" si="6">A5+1</f>
        <v>3</v>
      </c>
      <c r="B6" s="8" t="s">
        <v>16</v>
      </c>
      <c r="C6" s="8" t="s">
        <v>17</v>
      </c>
      <c r="D6" s="7" t="s">
        <v>6</v>
      </c>
      <c r="E6" s="7">
        <v>0.5</v>
      </c>
      <c r="F6" s="19">
        <v>3989</v>
      </c>
      <c r="G6" s="19">
        <v>4491</v>
      </c>
      <c r="H6" s="19">
        <v>5662.8</v>
      </c>
      <c r="I6" s="20">
        <f t="shared" si="3"/>
        <v>4714.2666666666664</v>
      </c>
      <c r="J6" s="20">
        <f t="shared" si="0"/>
        <v>858.9456404996381</v>
      </c>
      <c r="K6" s="21">
        <f t="shared" si="1"/>
        <v>18.220132657599024</v>
      </c>
      <c r="L6" s="22">
        <f t="shared" si="4"/>
        <v>2357.1333333333332</v>
      </c>
      <c r="M6" s="22">
        <f t="shared" si="2"/>
        <v>4714.2666666666664</v>
      </c>
      <c r="N6" s="22">
        <f t="shared" ref="N6:N16" si="7">ROUNDDOWN(M6,2)</f>
        <v>4714.26</v>
      </c>
      <c r="O6" s="22">
        <f t="shared" si="5"/>
        <v>2357.13</v>
      </c>
    </row>
    <row r="7" spans="1:15" ht="48" customHeight="1">
      <c r="A7" s="7">
        <f t="shared" si="6"/>
        <v>4</v>
      </c>
      <c r="B7" s="8" t="s">
        <v>20</v>
      </c>
      <c r="C7" s="8" t="s">
        <v>21</v>
      </c>
      <c r="D7" s="7" t="s">
        <v>6</v>
      </c>
      <c r="E7" s="7">
        <v>0.25</v>
      </c>
      <c r="F7" s="19">
        <v>2277</v>
      </c>
      <c r="G7" s="19">
        <v>3289</v>
      </c>
      <c r="H7" s="19">
        <v>5046</v>
      </c>
      <c r="I7" s="20">
        <f t="shared" si="3"/>
        <v>3537.3333333333335</v>
      </c>
      <c r="J7" s="20">
        <f t="shared" si="0"/>
        <v>1401.1039694945316</v>
      </c>
      <c r="K7" s="21">
        <f t="shared" si="1"/>
        <v>39.609045500222336</v>
      </c>
      <c r="L7" s="22">
        <f t="shared" si="4"/>
        <v>884.33333333333326</v>
      </c>
      <c r="M7" s="22">
        <f t="shared" si="2"/>
        <v>3537.333333333333</v>
      </c>
      <c r="N7" s="22">
        <v>3537.32</v>
      </c>
      <c r="O7" s="22">
        <f t="shared" si="5"/>
        <v>884.33</v>
      </c>
    </row>
    <row r="8" spans="1:15" ht="48" customHeight="1">
      <c r="A8" s="7">
        <f t="shared" si="6"/>
        <v>5</v>
      </c>
      <c r="B8" s="8" t="s">
        <v>18</v>
      </c>
      <c r="C8" s="8" t="s">
        <v>19</v>
      </c>
      <c r="D8" s="7" t="s">
        <v>6</v>
      </c>
      <c r="E8" s="7">
        <v>1.5</v>
      </c>
      <c r="F8" s="19">
        <v>6338</v>
      </c>
      <c r="G8" s="19">
        <v>9334.5300000000007</v>
      </c>
      <c r="H8" s="19">
        <v>11545</v>
      </c>
      <c r="I8" s="20">
        <f t="shared" si="3"/>
        <v>9072.51</v>
      </c>
      <c r="J8" s="20">
        <f t="shared" si="0"/>
        <v>2613.3700676138465</v>
      </c>
      <c r="K8" s="21">
        <f t="shared" si="1"/>
        <v>28.805369931957596</v>
      </c>
      <c r="L8" s="22">
        <f t="shared" si="4"/>
        <v>13608.764999999999</v>
      </c>
      <c r="M8" s="22">
        <f t="shared" si="2"/>
        <v>9072.51</v>
      </c>
      <c r="N8" s="22">
        <v>9072.5</v>
      </c>
      <c r="O8" s="22">
        <f t="shared" si="5"/>
        <v>13608.75</v>
      </c>
    </row>
    <row r="9" spans="1:15" ht="48" customHeight="1">
      <c r="A9" s="7">
        <f t="shared" si="6"/>
        <v>6</v>
      </c>
      <c r="B9" s="8" t="s">
        <v>9</v>
      </c>
      <c r="C9" s="8" t="s">
        <v>10</v>
      </c>
      <c r="D9" s="7" t="s">
        <v>6</v>
      </c>
      <c r="E9" s="7">
        <v>2</v>
      </c>
      <c r="F9" s="19">
        <v>2723</v>
      </c>
      <c r="G9" s="19">
        <v>3289</v>
      </c>
      <c r="H9" s="19">
        <v>4147</v>
      </c>
      <c r="I9" s="20">
        <f t="shared" si="3"/>
        <v>3386.3333333333335</v>
      </c>
      <c r="J9" s="20">
        <f t="shared" si="0"/>
        <v>716.97233791362783</v>
      </c>
      <c r="K9" s="21">
        <f t="shared" si="1"/>
        <v>21.172526958764479</v>
      </c>
      <c r="L9" s="22">
        <f t="shared" si="4"/>
        <v>6772.6666666666661</v>
      </c>
      <c r="M9" s="22">
        <f t="shared" si="2"/>
        <v>3386.333333333333</v>
      </c>
      <c r="N9" s="22">
        <v>3386.33</v>
      </c>
      <c r="O9" s="22">
        <f t="shared" si="5"/>
        <v>6772.66</v>
      </c>
    </row>
    <row r="10" spans="1:15" ht="48" customHeight="1">
      <c r="A10" s="7">
        <f t="shared" si="6"/>
        <v>7</v>
      </c>
      <c r="B10" s="8" t="s">
        <v>15</v>
      </c>
      <c r="C10" s="8" t="s">
        <v>14</v>
      </c>
      <c r="D10" s="7" t="s">
        <v>6</v>
      </c>
      <c r="E10" s="7">
        <v>0.5</v>
      </c>
      <c r="F10" s="19">
        <v>2614</v>
      </c>
      <c r="G10" s="19">
        <v>3188</v>
      </c>
      <c r="H10" s="19">
        <v>4019.81</v>
      </c>
      <c r="I10" s="20">
        <f t="shared" si="3"/>
        <v>3273.9366666666665</v>
      </c>
      <c r="J10" s="20">
        <f t="shared" si="0"/>
        <v>706.83397770150611</v>
      </c>
      <c r="K10" s="21">
        <f t="shared" si="1"/>
        <v>21.589726670588398</v>
      </c>
      <c r="L10" s="22">
        <f t="shared" si="4"/>
        <v>1636.9683333333332</v>
      </c>
      <c r="M10" s="22">
        <f t="shared" si="2"/>
        <v>3273.9366666666665</v>
      </c>
      <c r="N10" s="22">
        <v>3273.94</v>
      </c>
      <c r="O10" s="22">
        <f>N10*E10</f>
        <v>1636.97</v>
      </c>
    </row>
    <row r="11" spans="1:15" ht="48" customHeight="1">
      <c r="A11" s="7">
        <f t="shared" si="6"/>
        <v>8</v>
      </c>
      <c r="B11" s="8" t="s">
        <v>23</v>
      </c>
      <c r="C11" s="8" t="s">
        <v>24</v>
      </c>
      <c r="D11" s="7" t="s">
        <v>6</v>
      </c>
      <c r="E11" s="7">
        <v>0.25</v>
      </c>
      <c r="F11" s="19">
        <v>3962</v>
      </c>
      <c r="G11" s="19">
        <v>5566</v>
      </c>
      <c r="H11" s="19">
        <v>7018</v>
      </c>
      <c r="I11" s="20">
        <f t="shared" si="3"/>
        <v>5515.333333333333</v>
      </c>
      <c r="J11" s="20">
        <f t="shared" si="0"/>
        <v>1528.629887622682</v>
      </c>
      <c r="K11" s="21">
        <f t="shared" si="1"/>
        <v>27.716001830460812</v>
      </c>
      <c r="L11" s="22">
        <f t="shared" si="4"/>
        <v>1378.8333333333333</v>
      </c>
      <c r="M11" s="22">
        <f t="shared" si="2"/>
        <v>5515.333333333333</v>
      </c>
      <c r="N11" s="22">
        <v>5515.32</v>
      </c>
      <c r="O11" s="22">
        <f t="shared" si="5"/>
        <v>1378.83</v>
      </c>
    </row>
    <row r="12" spans="1:15" ht="48" customHeight="1">
      <c r="A12" s="7">
        <f t="shared" si="6"/>
        <v>9</v>
      </c>
      <c r="B12" s="8" t="s">
        <v>25</v>
      </c>
      <c r="C12" s="8" t="s">
        <v>26</v>
      </c>
      <c r="D12" s="7" t="s">
        <v>6</v>
      </c>
      <c r="E12" s="7">
        <v>0.25</v>
      </c>
      <c r="F12" s="19">
        <v>4511</v>
      </c>
      <c r="G12" s="19">
        <v>4905</v>
      </c>
      <c r="H12" s="19">
        <v>12854</v>
      </c>
      <c r="I12" s="20">
        <f t="shared" si="3"/>
        <v>7423.333333333333</v>
      </c>
      <c r="J12" s="20">
        <f t="shared" si="0"/>
        <v>4707.2193844490967</v>
      </c>
      <c r="K12" s="21">
        <f t="shared" si="1"/>
        <v>63.411127765367269</v>
      </c>
      <c r="L12" s="22">
        <f t="shared" si="4"/>
        <v>1855.8333333333333</v>
      </c>
      <c r="M12" s="22">
        <f t="shared" si="2"/>
        <v>7423.333333333333</v>
      </c>
      <c r="N12" s="22">
        <v>7423.32</v>
      </c>
      <c r="O12" s="22">
        <f t="shared" si="5"/>
        <v>1855.83</v>
      </c>
    </row>
    <row r="13" spans="1:15" ht="48" customHeight="1">
      <c r="A13" s="7">
        <f t="shared" si="6"/>
        <v>10</v>
      </c>
      <c r="B13" s="8" t="s">
        <v>28</v>
      </c>
      <c r="C13" s="8" t="s">
        <v>27</v>
      </c>
      <c r="D13" s="7" t="s">
        <v>6</v>
      </c>
      <c r="E13" s="7">
        <v>0.25</v>
      </c>
      <c r="F13" s="19">
        <v>6338</v>
      </c>
      <c r="G13" s="19">
        <v>6958</v>
      </c>
      <c r="H13" s="19">
        <v>8772.51</v>
      </c>
      <c r="I13" s="20">
        <f t="shared" si="3"/>
        <v>7356.170000000001</v>
      </c>
      <c r="J13" s="20">
        <f t="shared" si="0"/>
        <v>1265.1538430957717</v>
      </c>
      <c r="K13" s="21">
        <f t="shared" si="1"/>
        <v>17.198540043198722</v>
      </c>
      <c r="L13" s="22">
        <f t="shared" si="4"/>
        <v>1839.0425</v>
      </c>
      <c r="M13" s="22">
        <f t="shared" si="2"/>
        <v>7356.17</v>
      </c>
      <c r="N13" s="22">
        <v>7356.16</v>
      </c>
      <c r="O13" s="22">
        <f t="shared" si="5"/>
        <v>1839.04</v>
      </c>
    </row>
    <row r="14" spans="1:15" ht="48" customHeight="1">
      <c r="A14" s="7">
        <f t="shared" si="6"/>
        <v>11</v>
      </c>
      <c r="B14" s="8" t="s">
        <v>29</v>
      </c>
      <c r="C14" s="8" t="s">
        <v>30</v>
      </c>
      <c r="D14" s="7" t="s">
        <v>6</v>
      </c>
      <c r="E14" s="7">
        <v>0.5</v>
      </c>
      <c r="F14" s="19">
        <v>2596</v>
      </c>
      <c r="G14" s="19">
        <v>3479</v>
      </c>
      <c r="H14" s="19">
        <v>4386.8100000000004</v>
      </c>
      <c r="I14" s="20">
        <f t="shared" si="3"/>
        <v>3487.2700000000004</v>
      </c>
      <c r="J14" s="20">
        <f t="shared" si="0"/>
        <v>895.43364282340895</v>
      </c>
      <c r="K14" s="21">
        <f t="shared" si="1"/>
        <v>25.677210047498729</v>
      </c>
      <c r="L14" s="22">
        <f t="shared" si="4"/>
        <v>1743.6350000000002</v>
      </c>
      <c r="M14" s="22">
        <f t="shared" si="2"/>
        <v>3487.2700000000004</v>
      </c>
      <c r="N14" s="22">
        <v>3487.26</v>
      </c>
      <c r="O14" s="22">
        <f t="shared" si="5"/>
        <v>1743.63</v>
      </c>
    </row>
    <row r="15" spans="1:15" ht="48" customHeight="1">
      <c r="A15" s="7">
        <f t="shared" si="6"/>
        <v>12</v>
      </c>
      <c r="B15" s="8" t="s">
        <v>31</v>
      </c>
      <c r="C15" s="8" t="s">
        <v>32</v>
      </c>
      <c r="D15" s="7" t="s">
        <v>33</v>
      </c>
      <c r="E15" s="7">
        <v>1</v>
      </c>
      <c r="F15" s="19">
        <v>2231</v>
      </c>
      <c r="G15" s="19">
        <v>3950</v>
      </c>
      <c r="H15" s="19">
        <v>14090</v>
      </c>
      <c r="I15" s="20">
        <f t="shared" si="3"/>
        <v>6757</v>
      </c>
      <c r="J15" s="20">
        <f t="shared" si="0"/>
        <v>6408.463700451146</v>
      </c>
      <c r="K15" s="21">
        <f t="shared" si="1"/>
        <v>94.841848460132397</v>
      </c>
      <c r="L15" s="22">
        <f t="shared" si="4"/>
        <v>6757</v>
      </c>
      <c r="M15" s="22">
        <f t="shared" si="2"/>
        <v>6757</v>
      </c>
      <c r="N15" s="22">
        <v>6757</v>
      </c>
      <c r="O15" s="22">
        <f t="shared" si="5"/>
        <v>6757</v>
      </c>
    </row>
    <row r="16" spans="1:15" ht="48" customHeight="1">
      <c r="A16" s="7">
        <f>A15+1</f>
        <v>13</v>
      </c>
      <c r="B16" s="8" t="s">
        <v>11</v>
      </c>
      <c r="C16" s="8" t="s">
        <v>12</v>
      </c>
      <c r="D16" s="7" t="s">
        <v>13</v>
      </c>
      <c r="E16" s="7">
        <v>35</v>
      </c>
      <c r="F16" s="19">
        <v>40</v>
      </c>
      <c r="G16" s="19">
        <v>48</v>
      </c>
      <c r="H16" s="19">
        <v>52</v>
      </c>
      <c r="I16" s="20">
        <f t="shared" si="3"/>
        <v>46.666666666666664</v>
      </c>
      <c r="J16" s="20">
        <f t="shared" si="0"/>
        <v>6.110100926607787</v>
      </c>
      <c r="K16" s="21">
        <f t="shared" si="1"/>
        <v>13.093073414159544</v>
      </c>
      <c r="L16" s="22">
        <f t="shared" si="4"/>
        <v>1633.3333333333333</v>
      </c>
      <c r="M16" s="22">
        <f t="shared" si="2"/>
        <v>46.666666666666664</v>
      </c>
      <c r="N16" s="22">
        <f t="shared" si="7"/>
        <v>46.66</v>
      </c>
      <c r="O16" s="22">
        <f t="shared" si="5"/>
        <v>1633.1</v>
      </c>
    </row>
    <row r="17" spans="2:15" s="23" customFormat="1" ht="48" customHeight="1">
      <c r="B17" s="23" t="s">
        <v>43</v>
      </c>
      <c r="I17" s="24"/>
      <c r="J17" s="24"/>
      <c r="K17" s="24"/>
      <c r="L17" s="24"/>
      <c r="M17" s="24"/>
      <c r="N17" s="24"/>
      <c r="O17" s="25">
        <f>SUM(O4:O16)</f>
        <v>53276.74</v>
      </c>
    </row>
  </sheetData>
  <mergeCells count="2">
    <mergeCell ref="B1:C1"/>
    <mergeCell ref="A2:M2"/>
  </mergeCells>
  <printOptions horizontalCentered="1"/>
  <pageMargins left="0" right="0" top="0.19685039370078741" bottom="0.19685039370078741" header="0.31496062992125984" footer="0.31496062992125984"/>
  <pageSetup paperSize="9" scale="62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Питательные среды</vt:lpstr>
      <vt:lpstr>'Питательные среды'!Область_печати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2019-05-23T10:39:42Z</dcterms:modified>
</cp:coreProperties>
</file>