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Закупки 2025\01_ДГЗ\003-004 Задание 21 Кукарских (было 850-851)\003_Прамипексол\Редакция 1\Документы на отправку\"/>
    </mc:Choice>
  </mc:AlternateContent>
  <bookViews>
    <workbookView xWindow="0" yWindow="0" windowWidth="14145" windowHeight="11655"/>
  </bookViews>
  <sheets>
    <sheet name="НМЦК" sheetId="1" r:id="rId1"/>
  </sheets>
  <definedNames>
    <definedName name="_xlnm.Print_Area" localSheetId="0">НМЦК!$A$1:$G$51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6" i="1"/>
  <c r="G47" i="1"/>
  <c r="G38" i="1"/>
  <c r="G39" i="1" s="1"/>
  <c r="G35" i="1"/>
  <c r="G25" i="1"/>
  <c r="G26" i="1"/>
  <c r="G42" i="1" l="1"/>
  <c r="G30" i="1"/>
  <c r="G29" i="1"/>
  <c r="G28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7" i="1" l="1"/>
  <c r="G45" i="1"/>
  <c r="G37" i="1" l="1"/>
  <c r="G36" i="1" l="1"/>
  <c r="G34" i="1" l="1"/>
  <c r="G7" i="1" l="1"/>
  <c r="F4" i="1" s="1"/>
</calcChain>
</file>

<file path=xl/sharedStrings.xml><?xml version="1.0" encoding="utf-8"?>
<sst xmlns="http://schemas.openxmlformats.org/spreadsheetml/2006/main" count="121" uniqueCount="82">
  <si>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</si>
  <si>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</si>
  <si>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</si>
  <si>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</si>
  <si>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</si>
  <si>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2.2 Информация, полученная по запросу заказчика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</si>
  <si>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</si>
  <si>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</si>
  <si>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</si>
  <si>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</si>
  <si>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</si>
  <si>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</si>
  <si>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</si>
  <si>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</si>
  <si>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</si>
  <si>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</si>
  <si>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</si>
  <si>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</si>
  <si>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</si>
  <si>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</si>
  <si>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</si>
  <si>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</si>
  <si>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</si>
  <si>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</si>
  <si>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</si>
  <si>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</si>
  <si>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</si>
  <si>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</si>
  <si>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</si>
  <si>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МНН, форма выпуска, лекарственная форма, дозировка</t>
  </si>
  <si>
    <t>Торговое наименование</t>
  </si>
  <si>
    <t>Источник информации</t>
  </si>
  <si>
    <t>Цена за упаковку, 
без НДС и оптовой надбавки, 
руб.</t>
  </si>
  <si>
    <t>шт (таблетка)</t>
  </si>
  <si>
    <t>МНН Прамипексол, таблетки, 0.25 мг, 10 шт. - блистеры (3)  - пачки картонные</t>
  </si>
  <si>
    <t xml:space="preserve">Вл.Тева Фармацевтические Предприятия Лтд, Израиль (557410149); Вып.к.Перв.Уп.Втор.Уп.Пр.Тева Канада Лимитед, Канада; </t>
  </si>
  <si>
    <t>Прамипексол-Тева</t>
  </si>
  <si>
    <t>ЛП-002305</t>
  </si>
  <si>
    <t>МНН Прамипексол, таблетки, 0,25 мг, 30 шт. - упаковки ячейковые контурные (1)  - пачки картонные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</si>
  <si>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</si>
  <si>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Прамипексол</t>
  </si>
  <si>
    <t>ЛП-006248</t>
  </si>
  <si>
    <t xml:space="preserve">Вл.ЗАО "Фирма "Евросервис", Россия; Перв.Уп.Втор.Уп.Пр.Синтон Испания, С.Л., Испания; Вып.к.Синтон БВ, Нидерланды; </t>
  </si>
  <si>
    <t>ЛП-002444</t>
  </si>
  <si>
    <t>МНН Прамипексол, таблетки, 0.25 мг, 7 шт. - блистеры (3)  - пачки картонные</t>
  </si>
  <si>
    <t>МНН Прамипексол, таблетки, 0.25 мг, 10 шт. - упаковки ячейковые контурные (3)  - пачки картонные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</si>
  <si>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</si>
  <si>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ЛП-003529</t>
  </si>
  <si>
    <t>ЛП-№(003486)-(РГ-RU)</t>
  </si>
  <si>
    <t>ЛП-№(003015)-(РГ-RU)</t>
  </si>
  <si>
    <t>МНН Прамипексол, таблетки, 0.25 мг, 10 шт. - упаковки ячейковые контурные (1)  - пачки картонные</t>
  </si>
  <si>
    <t>МНН Прамипексол, таблетки, 0.25 мг, 10 шт. - упаковки ячейковые контурные (10)  - пачки картонные</t>
  </si>
  <si>
    <t>МНН Прамипексол, таблетки, 0.25 мг, 10 шт. - контурная ячейковая упаковка (3)  - пачка картонная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</si>
  <si>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</si>
  <si>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>ПРАМИПЕКСОЛ-АЛИУМ</t>
  </si>
  <si>
    <t>ЛП-№(000478)-(РГ-RU)</t>
  </si>
  <si>
    <t>ЛП-004541</t>
  </si>
  <si>
    <t>МНН Прамипексол, таблетки, 0.125 мг, 10 шт. - блистеры (3)  - пачка картонная</t>
  </si>
  <si>
    <t>Количество товара по ГК в единицах измерения</t>
  </si>
  <si>
    <t>Средневзвешенная цена за единицу лекарственного препарата</t>
  </si>
  <si>
    <t xml:space="preserve"> Прамипексол таблетки 0.25 мг и/или 250 мкг*</t>
  </si>
  <si>
    <t>*Предусмотрена возможность поставки лекарственного препарата в кратной дозировке и двойном количестве за исключением эквивалентных дозировок лекарственного препарата, предусматривающих необходимость деления твердой лекарственной формы препарата.</t>
  </si>
  <si>
    <t>На запрос Заказчика коммерческих предложений не поступало.</t>
  </si>
  <si>
    <t>№ 2301506815924000289 
https://zakupki.gov.ru/epz/contract/contractCard/payment-info-and-target-of-order.html?reestrNumber=2301506815924000289</t>
  </si>
  <si>
    <t>№ 2372901059524000449 
https://zakupki.gov.ru/epz/contract/contractCard/payment-info-and-target-of-order.html?reestrNumber=2372901059524000449</t>
  </si>
  <si>
    <t>№ 2623102512324000481 
https://zakupki.gov.ru/epz/contract/contractCard/payment-info-and-target-of-order.html?reestrNumber=2623102512324000481</t>
  </si>
  <si>
    <t>№ 2666001041524000322
https://zakupki.gov.ru/epz/contract/contractCard/payment-info-and-target-of-order.html?reestrNumber=2666001041524000322</t>
  </si>
  <si>
    <t>Прамипексол, 0.25 мг</t>
  </si>
  <si>
    <t>Минимальная цена за единицу лекарственного препарата (0.25 мг)</t>
  </si>
  <si>
    <t>Прамипексол, 0.125 мг</t>
  </si>
  <si>
    <t>Минимальная цена за единицу лекарственного препарата (2 по 0.125 мг)</t>
  </si>
  <si>
    <t>ЛП-№(000252)-(РГ-RU)</t>
  </si>
  <si>
    <t>Мирапекс®</t>
  </si>
  <si>
    <t xml:space="preserve">Вл.Берингер Ингельхайм Интернешнл ГмбХ, Германия (DE811138149); Вып.к.Перв.Уп.Втор.Уп.Пр.Берингер Ингельхайм Фарма ГмбХ и Ко.КГ, Германия (000000000000); </t>
  </si>
  <si>
    <t>МНН Прамипексол,таблетки, 0.25 мг, 10 шт. - блистер (3)  - пачка картонная</t>
  </si>
  <si>
    <t>Прамипексол (ТН-Прамипексол) таблетки 0,25 мг № 30</t>
  </si>
  <si>
    <t>Прамипексол (ТН-ПРАМИПЕКСОЛ-АЛИУМ) таблетки 0,25 мг № 30</t>
  </si>
  <si>
    <t>Прамипексол (ТН-ПРАМИПЕКСОЛ-АЛИУМ) таблетки 0.25 мг №30</t>
  </si>
  <si>
    <t>Прамипексол (ТН-Прамипексол) таблетки 0,25 мг 10 шт. - упаковки ячейковые контурные (3 шт.) - пачки картонные (30 шт.)</t>
  </si>
  <si>
    <t>Прамипексол (ТН-ПРАМИПЕКСОЛ-АЛИУМ) таблетки 0,25 мг 10 шт. - упаковки ячейковые контурные (3 шт.) - пачки картонные (30 шт.)</t>
  </si>
  <si>
    <t>Прамипексол (ТН-ПРАМИПЕКСОЛ-АЛИУМ) таблетки 0,25 мг №30</t>
  </si>
  <si>
    <r>
      <t xml:space="preserve">Обоснование начальной (максимальной) цены контракта
</t>
    </r>
    <r>
      <rPr>
        <sz val="11"/>
        <rFont val="Liberation Serif"/>
        <family val="1"/>
        <charset val="204"/>
      </rPr>
      <t>(ДГЗ_003_2025)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</si>
</sst>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165" fontId="4" fillId="0" borderId="1" xfId="2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65" fontId="6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vertical="center"/>
    </xf>
    <xf numFmtId="165" fontId="6" fillId="0" borderId="1" xfId="0" applyNumberFormat="1" applyFont="1" applyFill="1" applyBorder="1" applyAlignment="1">
      <alignment vertical="center" wrapText="1"/>
    </xf>
    <xf numFmtId="165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65" fontId="5" fillId="0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right" vertical="center"/>
    </xf>
    <xf numFmtId="165" fontId="6" fillId="0" borderId="1" xfId="2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zoomScale="80" zoomScaleNormal="100" zoomScaleSheetLayoutView="80" workbookViewId="0">
      <selection activeCell="A2" sqref="A2:G2"/>
    </sheetView>
  </sheetViews>
  <sheetFormatPr defaultColWidth="9.140625" defaultRowHeight="14.25" x14ac:dyDescent="0.25"/>
  <cols>
    <col min="1" max="1" width="52" style="5" customWidth="1"/>
    <col min="2" max="2" width="50" style="5" customWidth="1"/>
    <col min="3" max="3" width="15" style="5" customWidth="1"/>
    <col min="4" max="4" width="12" style="5" bestFit="1" customWidth="1"/>
    <col min="5" max="5" width="15.42578125" style="5" customWidth="1"/>
    <col min="6" max="6" width="11.7109375" style="5" customWidth="1"/>
    <col min="7" max="7" width="17.42578125" style="5" customWidth="1"/>
    <col min="8" max="8" width="16.140625" style="5" customWidth="1"/>
    <col min="9" max="9" width="12" style="5" bestFit="1" customWidth="1"/>
    <col min="10" max="16384" width="9.140625" style="5"/>
  </cols>
  <sheetData>
    <row r="1" spans="1:8" ht="32.25" customHeight="1" x14ac:dyDescent="0.25">
      <c r="A1" s="47" t="s">
        <v>81</v>
      </c>
      <c r="B1" s="47"/>
      <c r="C1" s="47"/>
      <c r="D1" s="47"/>
      <c r="E1" s="47"/>
      <c r="F1" s="47"/>
      <c r="G1" s="47"/>
    </row>
    <row r="2" spans="1:8" x14ac:dyDescent="0.25">
      <c r="A2" s="48" t="s">
        <v>23</v>
      </c>
      <c r="B2" s="48"/>
      <c r="C2" s="48"/>
      <c r="D2" s="48"/>
      <c r="E2" s="48"/>
      <c r="F2" s="48"/>
      <c r="G2" s="48"/>
    </row>
    <row r="3" spans="1:8" ht="15.75" customHeight="1" x14ac:dyDescent="0.25">
      <c r="A3" s="49" t="s">
        <v>22</v>
      </c>
      <c r="B3" s="49"/>
      <c r="C3" s="49"/>
      <c r="D3" s="49"/>
      <c r="E3" s="49"/>
      <c r="F3" s="50">
        <v>45636</v>
      </c>
      <c r="G3" s="51"/>
    </row>
    <row r="4" spans="1:8" x14ac:dyDescent="0.25">
      <c r="A4" s="49" t="s">
        <v>21</v>
      </c>
      <c r="B4" s="49"/>
      <c r="C4" s="49"/>
      <c r="D4" s="49"/>
      <c r="E4" s="49"/>
      <c r="F4" s="52">
        <f>SUMPRODUCT(D7:D7,G7:G7)</f>
        <v>1682160</v>
      </c>
      <c r="G4" s="52"/>
      <c r="H4" s="6"/>
    </row>
    <row r="5" spans="1:8" x14ac:dyDescent="0.25">
      <c r="A5" s="53" t="s">
        <v>20</v>
      </c>
      <c r="B5" s="53"/>
      <c r="C5" s="53"/>
      <c r="D5" s="53"/>
      <c r="E5" s="53"/>
      <c r="F5" s="53"/>
      <c r="G5" s="53"/>
      <c r="H5" s="6"/>
    </row>
    <row r="6" spans="1:8" ht="85.5" x14ac:dyDescent="0.25">
      <c r="A6" s="47" t="s">
        <v>19</v>
      </c>
      <c r="B6" s="47"/>
      <c r="C6" s="16" t="s">
        <v>18</v>
      </c>
      <c r="D6" s="16" t="s">
        <v>17</v>
      </c>
      <c r="E6" s="16" t="s">
        <v>16</v>
      </c>
      <c r="F6" s="16" t="s">
        <v>15</v>
      </c>
      <c r="G6" s="16" t="s">
        <v>14</v>
      </c>
      <c r="H6" s="6"/>
    </row>
    <row r="7" spans="1:8" ht="34.5" customHeight="1" x14ac:dyDescent="0.25">
      <c r="A7" s="54" t="s">
        <v>60</v>
      </c>
      <c r="B7" s="55"/>
      <c r="C7" s="16" t="s">
        <v>33</v>
      </c>
      <c r="D7" s="2">
        <v>258000</v>
      </c>
      <c r="E7" s="1">
        <f>MIN(G30,G42,G48)</f>
        <v>5.2</v>
      </c>
      <c r="F7" s="3">
        <v>0.14000000000000001</v>
      </c>
      <c r="G7" s="4">
        <f>ROUNDDOWN((E7+E7*F7)*1.1,2)</f>
        <v>6.52</v>
      </c>
      <c r="H7" s="6"/>
    </row>
    <row r="8" spans="1:8" x14ac:dyDescent="0.25">
      <c r="A8" s="53" t="s">
        <v>13</v>
      </c>
      <c r="B8" s="53"/>
      <c r="C8" s="53"/>
      <c r="D8" s="53"/>
      <c r="E8" s="53"/>
      <c r="F8" s="53"/>
      <c r="G8" s="53"/>
    </row>
    <row r="9" spans="1:8" ht="15" customHeight="1" x14ac:dyDescent="0.25">
      <c r="A9" s="23" t="s">
        <v>12</v>
      </c>
      <c r="B9" s="23"/>
      <c r="C9" s="23"/>
      <c r="D9" s="23"/>
      <c r="E9" s="23"/>
      <c r="F9" s="23"/>
      <c r="G9" s="23"/>
    </row>
    <row r="10" spans="1:8" ht="75" customHeight="1" x14ac:dyDescent="0.25">
      <c r="A10" s="16" t="s">
        <v>29</v>
      </c>
      <c r="B10" s="7" t="s">
        <v>11</v>
      </c>
      <c r="C10" s="7" t="s">
        <v>30</v>
      </c>
      <c r="D10" s="16" t="s">
        <v>10</v>
      </c>
      <c r="E10" s="16" t="s">
        <v>9</v>
      </c>
      <c r="F10" s="16" t="s">
        <v>24</v>
      </c>
      <c r="G10" s="17" t="s">
        <v>8</v>
      </c>
    </row>
    <row r="11" spans="1:8" x14ac:dyDescent="0.25">
      <c r="A11" s="44" t="s">
        <v>67</v>
      </c>
      <c r="B11" s="45"/>
      <c r="C11" s="45"/>
      <c r="D11" s="45"/>
      <c r="E11" s="45"/>
      <c r="F11" s="45"/>
      <c r="G11" s="46"/>
    </row>
    <row r="12" spans="1:8" ht="57" x14ac:dyDescent="0.25">
      <c r="A12" s="19" t="s">
        <v>34</v>
      </c>
      <c r="B12" s="7" t="s">
        <v>35</v>
      </c>
      <c r="C12" s="18" t="s">
        <v>36</v>
      </c>
      <c r="D12" s="16" t="s">
        <v>37</v>
      </c>
      <c r="E12" s="15">
        <v>191.44</v>
      </c>
      <c r="F12" s="16">
        <v>30</v>
      </c>
      <c r="G12" s="1">
        <f t="shared" ref="G12:G23" si="0">ROUNDDOWN(E12/F12,2)</f>
        <v>6.38</v>
      </c>
    </row>
    <row r="13" spans="1:8" ht="71.25" x14ac:dyDescent="0.25">
      <c r="A13" s="19" t="s">
        <v>38</v>
      </c>
      <c r="B13" s="7" t="s">
        <v>39</v>
      </c>
      <c r="C13" s="18" t="s">
        <v>40</v>
      </c>
      <c r="D13" s="16" t="s">
        <v>41</v>
      </c>
      <c r="E13" s="15">
        <v>176.27</v>
      </c>
      <c r="F13" s="16">
        <v>30</v>
      </c>
      <c r="G13" s="1">
        <f t="shared" si="0"/>
        <v>5.87</v>
      </c>
    </row>
    <row r="14" spans="1:8" ht="42.75" x14ac:dyDescent="0.25">
      <c r="A14" s="19" t="s">
        <v>34</v>
      </c>
      <c r="B14" s="7" t="s">
        <v>42</v>
      </c>
      <c r="C14" s="18" t="s">
        <v>40</v>
      </c>
      <c r="D14" s="16" t="s">
        <v>43</v>
      </c>
      <c r="E14" s="15">
        <v>191.44</v>
      </c>
      <c r="F14" s="16">
        <v>30</v>
      </c>
      <c r="G14" s="1">
        <f t="shared" si="0"/>
        <v>6.38</v>
      </c>
    </row>
    <row r="15" spans="1:8" ht="42.75" x14ac:dyDescent="0.25">
      <c r="A15" s="19" t="s">
        <v>44</v>
      </c>
      <c r="B15" s="7" t="s">
        <v>42</v>
      </c>
      <c r="C15" s="18" t="s">
        <v>40</v>
      </c>
      <c r="D15" s="16" t="s">
        <v>43</v>
      </c>
      <c r="E15" s="15">
        <v>134.01</v>
      </c>
      <c r="F15" s="16">
        <v>21</v>
      </c>
      <c r="G15" s="1">
        <f t="shared" si="0"/>
        <v>6.38</v>
      </c>
    </row>
    <row r="16" spans="1:8" ht="85.5" x14ac:dyDescent="0.25">
      <c r="A16" s="19" t="s">
        <v>45</v>
      </c>
      <c r="B16" s="7" t="s">
        <v>46</v>
      </c>
      <c r="C16" s="18" t="s">
        <v>40</v>
      </c>
      <c r="D16" s="16" t="s">
        <v>47</v>
      </c>
      <c r="E16" s="15">
        <v>172.84</v>
      </c>
      <c r="F16" s="16">
        <v>30</v>
      </c>
      <c r="G16" s="1">
        <f t="shared" si="0"/>
        <v>5.76</v>
      </c>
    </row>
    <row r="17" spans="1:7" ht="85.5" x14ac:dyDescent="0.25">
      <c r="A17" s="19" t="s">
        <v>45</v>
      </c>
      <c r="B17" s="7" t="s">
        <v>46</v>
      </c>
      <c r="C17" s="18" t="s">
        <v>40</v>
      </c>
      <c r="D17" s="16" t="s">
        <v>48</v>
      </c>
      <c r="E17" s="15">
        <v>172.84</v>
      </c>
      <c r="F17" s="16">
        <v>30</v>
      </c>
      <c r="G17" s="1">
        <f t="shared" si="0"/>
        <v>5.76</v>
      </c>
    </row>
    <row r="18" spans="1:7" ht="71.25" x14ac:dyDescent="0.25">
      <c r="A18" s="19" t="s">
        <v>38</v>
      </c>
      <c r="B18" s="7" t="s">
        <v>39</v>
      </c>
      <c r="C18" s="18" t="s">
        <v>40</v>
      </c>
      <c r="D18" s="16" t="s">
        <v>49</v>
      </c>
      <c r="E18" s="15">
        <v>176.27</v>
      </c>
      <c r="F18" s="16">
        <v>30</v>
      </c>
      <c r="G18" s="1">
        <f t="shared" si="0"/>
        <v>5.87</v>
      </c>
    </row>
    <row r="19" spans="1:7" ht="85.5" x14ac:dyDescent="0.25">
      <c r="A19" s="19" t="s">
        <v>50</v>
      </c>
      <c r="B19" s="7" t="s">
        <v>46</v>
      </c>
      <c r="C19" s="18" t="s">
        <v>40</v>
      </c>
      <c r="D19" s="16" t="s">
        <v>48</v>
      </c>
      <c r="E19" s="15">
        <v>52</v>
      </c>
      <c r="F19" s="16">
        <v>10</v>
      </c>
      <c r="G19" s="1">
        <f t="shared" si="0"/>
        <v>5.2</v>
      </c>
    </row>
    <row r="20" spans="1:7" ht="85.5" x14ac:dyDescent="0.25">
      <c r="A20" s="19" t="s">
        <v>51</v>
      </c>
      <c r="B20" s="7" t="s">
        <v>46</v>
      </c>
      <c r="C20" s="18" t="s">
        <v>40</v>
      </c>
      <c r="D20" s="16" t="s">
        <v>48</v>
      </c>
      <c r="E20" s="15">
        <v>520</v>
      </c>
      <c r="F20" s="16">
        <v>100</v>
      </c>
      <c r="G20" s="1">
        <f t="shared" si="0"/>
        <v>5.2</v>
      </c>
    </row>
    <row r="21" spans="1:7" ht="85.5" x14ac:dyDescent="0.25">
      <c r="A21" s="19" t="s">
        <v>52</v>
      </c>
      <c r="B21" s="7" t="s">
        <v>53</v>
      </c>
      <c r="C21" s="18" t="s">
        <v>54</v>
      </c>
      <c r="D21" s="16" t="s">
        <v>55</v>
      </c>
      <c r="E21" s="15">
        <v>201.2</v>
      </c>
      <c r="F21" s="16">
        <v>30</v>
      </c>
      <c r="G21" s="1">
        <f t="shared" si="0"/>
        <v>6.7</v>
      </c>
    </row>
    <row r="22" spans="1:7" ht="85.5" x14ac:dyDescent="0.25">
      <c r="A22" s="19" t="s">
        <v>52</v>
      </c>
      <c r="B22" s="7" t="s">
        <v>53</v>
      </c>
      <c r="C22" s="18" t="s">
        <v>54</v>
      </c>
      <c r="D22" s="16" t="s">
        <v>55</v>
      </c>
      <c r="E22" s="15">
        <v>193.4</v>
      </c>
      <c r="F22" s="16">
        <v>30</v>
      </c>
      <c r="G22" s="1">
        <f t="shared" si="0"/>
        <v>6.44</v>
      </c>
    </row>
    <row r="23" spans="1:7" ht="85.5" x14ac:dyDescent="0.25">
      <c r="A23" s="19" t="s">
        <v>52</v>
      </c>
      <c r="B23" s="7" t="s">
        <v>53</v>
      </c>
      <c r="C23" s="18" t="s">
        <v>54</v>
      </c>
      <c r="D23" s="16" t="s">
        <v>56</v>
      </c>
      <c r="E23" s="15">
        <v>193.4</v>
      </c>
      <c r="F23" s="16">
        <v>30</v>
      </c>
      <c r="G23" s="1">
        <f t="shared" si="0"/>
        <v>6.44</v>
      </c>
    </row>
    <row r="24" spans="1:7" ht="85.5" x14ac:dyDescent="0.25">
      <c r="A24" s="19" t="s">
        <v>52</v>
      </c>
      <c r="B24" s="7" t="s">
        <v>53</v>
      </c>
      <c r="C24" s="18" t="s">
        <v>54</v>
      </c>
      <c r="D24" s="16" t="s">
        <v>56</v>
      </c>
      <c r="E24" s="15">
        <v>184.3</v>
      </c>
      <c r="F24" s="16">
        <v>30</v>
      </c>
      <c r="G24" s="1">
        <f>ROUNDDOWN(E24/F24,2)</f>
        <v>6.14</v>
      </c>
    </row>
    <row r="25" spans="1:7" ht="69" customHeight="1" x14ac:dyDescent="0.25">
      <c r="A25" s="19" t="s">
        <v>74</v>
      </c>
      <c r="B25" s="7" t="s">
        <v>73</v>
      </c>
      <c r="C25" s="18" t="s">
        <v>72</v>
      </c>
      <c r="D25" s="16" t="s">
        <v>71</v>
      </c>
      <c r="E25" s="15">
        <v>213.47</v>
      </c>
      <c r="F25" s="16">
        <v>30</v>
      </c>
      <c r="G25" s="1">
        <f>ROUNDDOWN(E25/F25,2)</f>
        <v>7.11</v>
      </c>
    </row>
    <row r="26" spans="1:7" x14ac:dyDescent="0.25">
      <c r="A26" s="23" t="s">
        <v>68</v>
      </c>
      <c r="B26" s="23"/>
      <c r="C26" s="23"/>
      <c r="D26" s="23"/>
      <c r="E26" s="23"/>
      <c r="F26" s="23"/>
      <c r="G26" s="4">
        <f>MIN(G12:G25)</f>
        <v>5.2</v>
      </c>
    </row>
    <row r="27" spans="1:7" x14ac:dyDescent="0.25">
      <c r="A27" s="44" t="s">
        <v>69</v>
      </c>
      <c r="B27" s="45"/>
      <c r="C27" s="45"/>
      <c r="D27" s="45"/>
      <c r="E27" s="45"/>
      <c r="F27" s="45"/>
      <c r="G27" s="46"/>
    </row>
    <row r="28" spans="1:7" ht="57" x14ac:dyDescent="0.25">
      <c r="A28" s="19" t="s">
        <v>57</v>
      </c>
      <c r="B28" s="7" t="s">
        <v>35</v>
      </c>
      <c r="C28" s="18" t="s">
        <v>36</v>
      </c>
      <c r="D28" s="16" t="s">
        <v>37</v>
      </c>
      <c r="E28" s="15">
        <v>95.72</v>
      </c>
      <c r="F28" s="16">
        <v>15</v>
      </c>
      <c r="G28" s="1">
        <f>ROUNDDOWN(E28/F28,2)</f>
        <v>6.38</v>
      </c>
    </row>
    <row r="29" spans="1:7" x14ac:dyDescent="0.25">
      <c r="A29" s="23" t="s">
        <v>70</v>
      </c>
      <c r="B29" s="23"/>
      <c r="C29" s="23"/>
      <c r="D29" s="23"/>
      <c r="E29" s="23"/>
      <c r="F29" s="23"/>
      <c r="G29" s="4">
        <f>MIN(G28)</f>
        <v>6.38</v>
      </c>
    </row>
    <row r="30" spans="1:7" ht="15" customHeight="1" x14ac:dyDescent="0.25">
      <c r="A30" s="23" t="s">
        <v>4</v>
      </c>
      <c r="B30" s="23"/>
      <c r="C30" s="23"/>
      <c r="D30" s="23"/>
      <c r="E30" s="23"/>
      <c r="F30" s="23"/>
      <c r="G30" s="4">
        <f>MIN(G26,G29)</f>
        <v>5.2</v>
      </c>
    </row>
    <row r="31" spans="1:7" ht="15" customHeight="1" x14ac:dyDescent="0.25">
      <c r="A31" s="23" t="s">
        <v>7</v>
      </c>
      <c r="B31" s="23"/>
      <c r="C31" s="23"/>
      <c r="D31" s="23"/>
      <c r="E31" s="23"/>
      <c r="F31" s="23"/>
      <c r="G31" s="23"/>
    </row>
    <row r="32" spans="1:7" ht="15" customHeight="1" x14ac:dyDescent="0.25">
      <c r="A32" s="23" t="s">
        <v>6</v>
      </c>
      <c r="B32" s="23"/>
      <c r="C32" s="23"/>
      <c r="D32" s="23"/>
      <c r="E32" s="23"/>
      <c r="F32" s="23"/>
      <c r="G32" s="23"/>
    </row>
    <row r="33" spans="1:10" s="9" customFormat="1" ht="92.25" customHeight="1" x14ac:dyDescent="0.25">
      <c r="A33" s="16" t="s">
        <v>1</v>
      </c>
      <c r="B33" s="24" t="s">
        <v>26</v>
      </c>
      <c r="C33" s="24"/>
      <c r="D33" s="25"/>
      <c r="E33" s="16" t="s">
        <v>27</v>
      </c>
      <c r="F33" s="16" t="s">
        <v>24</v>
      </c>
      <c r="G33" s="17" t="s">
        <v>0</v>
      </c>
    </row>
    <row r="34" spans="1:10" s="9" customFormat="1" ht="45.75" customHeight="1" x14ac:dyDescent="0.25">
      <c r="A34" s="19" t="s">
        <v>75</v>
      </c>
      <c r="B34" s="30" t="s">
        <v>63</v>
      </c>
      <c r="C34" s="31"/>
      <c r="D34" s="32"/>
      <c r="E34" s="15">
        <v>174.81</v>
      </c>
      <c r="F34" s="16">
        <v>30</v>
      </c>
      <c r="G34" s="1">
        <f>ROUNDDOWN(E34/F34,2)</f>
        <v>5.82</v>
      </c>
      <c r="I34" s="10"/>
      <c r="J34" s="11"/>
    </row>
    <row r="35" spans="1:10" s="9" customFormat="1" ht="45.75" customHeight="1" x14ac:dyDescent="0.25">
      <c r="A35" s="19" t="s">
        <v>76</v>
      </c>
      <c r="B35" s="33"/>
      <c r="C35" s="34"/>
      <c r="D35" s="35"/>
      <c r="E35" s="15">
        <v>174.81</v>
      </c>
      <c r="F35" s="16">
        <v>30</v>
      </c>
      <c r="G35" s="1">
        <f>ROUNDDOWN(E35/F35,2)</f>
        <v>5.82</v>
      </c>
      <c r="I35" s="10"/>
      <c r="J35" s="11"/>
    </row>
    <row r="36" spans="1:10" s="9" customFormat="1" ht="45.75" customHeight="1" x14ac:dyDescent="0.25">
      <c r="A36" s="19" t="s">
        <v>77</v>
      </c>
      <c r="B36" s="27" t="s">
        <v>64</v>
      </c>
      <c r="C36" s="28"/>
      <c r="D36" s="29"/>
      <c r="E36" s="1">
        <v>171.54</v>
      </c>
      <c r="F36" s="16">
        <v>30</v>
      </c>
      <c r="G36" s="1">
        <f>ROUNDDOWN(E36/F36,2)</f>
        <v>5.71</v>
      </c>
      <c r="H36" s="12"/>
      <c r="I36" s="10"/>
      <c r="J36" s="11"/>
    </row>
    <row r="37" spans="1:10" s="9" customFormat="1" ht="45.75" customHeight="1" x14ac:dyDescent="0.25">
      <c r="A37" s="19" t="s">
        <v>78</v>
      </c>
      <c r="B37" s="30" t="s">
        <v>65</v>
      </c>
      <c r="C37" s="31"/>
      <c r="D37" s="32"/>
      <c r="E37" s="1">
        <v>166.46</v>
      </c>
      <c r="F37" s="16">
        <v>30</v>
      </c>
      <c r="G37" s="1">
        <f t="shared" ref="G37:G38" si="1">ROUNDDOWN(E37/F37,2)</f>
        <v>5.54</v>
      </c>
      <c r="H37" s="12"/>
      <c r="I37" s="10"/>
      <c r="J37" s="11"/>
    </row>
    <row r="38" spans="1:10" s="9" customFormat="1" ht="45.75" customHeight="1" x14ac:dyDescent="0.25">
      <c r="A38" s="19" t="s">
        <v>79</v>
      </c>
      <c r="B38" s="33"/>
      <c r="C38" s="34"/>
      <c r="D38" s="35"/>
      <c r="E38" s="1">
        <v>168</v>
      </c>
      <c r="F38" s="16">
        <v>30</v>
      </c>
      <c r="G38" s="1">
        <f t="shared" si="1"/>
        <v>5.6</v>
      </c>
      <c r="H38" s="12"/>
      <c r="I38" s="10"/>
      <c r="J38" s="11"/>
    </row>
    <row r="39" spans="1:10" s="9" customFormat="1" x14ac:dyDescent="0.25">
      <c r="A39" s="23" t="s">
        <v>4</v>
      </c>
      <c r="B39" s="23"/>
      <c r="C39" s="23"/>
      <c r="D39" s="23"/>
      <c r="E39" s="23"/>
      <c r="F39" s="23"/>
      <c r="G39" s="4">
        <f>MIN(G34:G38)</f>
        <v>5.54</v>
      </c>
      <c r="J39" s="11"/>
    </row>
    <row r="40" spans="1:10" x14ac:dyDescent="0.25">
      <c r="A40" s="23" t="s">
        <v>5</v>
      </c>
      <c r="B40" s="23"/>
      <c r="C40" s="23"/>
      <c r="D40" s="23"/>
      <c r="E40" s="23"/>
      <c r="F40" s="23"/>
      <c r="G40" s="23"/>
      <c r="H40" s="9"/>
      <c r="J40" s="13"/>
    </row>
    <row r="41" spans="1:10" ht="23.25" customHeight="1" x14ac:dyDescent="0.25">
      <c r="A41" s="37" t="s">
        <v>62</v>
      </c>
      <c r="B41" s="38"/>
      <c r="C41" s="38"/>
      <c r="D41" s="38"/>
      <c r="E41" s="38"/>
      <c r="F41" s="38"/>
      <c r="G41" s="39"/>
      <c r="H41" s="9"/>
      <c r="J41" s="13"/>
    </row>
    <row r="42" spans="1:10" x14ac:dyDescent="0.25">
      <c r="A42" s="26" t="s">
        <v>3</v>
      </c>
      <c r="B42" s="26"/>
      <c r="C42" s="26"/>
      <c r="D42" s="26"/>
      <c r="E42" s="26"/>
      <c r="F42" s="26"/>
      <c r="G42" s="14">
        <f>MIN(G39)</f>
        <v>5.54</v>
      </c>
      <c r="H42" s="9"/>
      <c r="J42" s="13"/>
    </row>
    <row r="43" spans="1:10" x14ac:dyDescent="0.25">
      <c r="A43" s="26" t="s">
        <v>2</v>
      </c>
      <c r="B43" s="26"/>
      <c r="C43" s="26"/>
      <c r="D43" s="26"/>
      <c r="E43" s="26"/>
      <c r="F43" s="26"/>
      <c r="G43" s="26"/>
      <c r="H43" s="9"/>
      <c r="J43" s="13"/>
    </row>
    <row r="44" spans="1:10" ht="104.25" customHeight="1" x14ac:dyDescent="0.25">
      <c r="A44" s="16" t="s">
        <v>1</v>
      </c>
      <c r="B44" s="24" t="s">
        <v>31</v>
      </c>
      <c r="C44" s="24"/>
      <c r="D44" s="8" t="s">
        <v>32</v>
      </c>
      <c r="E44" s="8" t="s">
        <v>24</v>
      </c>
      <c r="F44" s="8" t="s">
        <v>58</v>
      </c>
      <c r="G44" s="17" t="s">
        <v>0</v>
      </c>
      <c r="H44" s="9"/>
      <c r="J44" s="13"/>
    </row>
    <row r="45" spans="1:10" ht="51" customHeight="1" x14ac:dyDescent="0.25">
      <c r="A45" s="22" t="s">
        <v>75</v>
      </c>
      <c r="B45" s="24" t="s">
        <v>66</v>
      </c>
      <c r="C45" s="24"/>
      <c r="D45" s="1">
        <v>176.26</v>
      </c>
      <c r="E45" s="16">
        <v>30</v>
      </c>
      <c r="F45" s="21">
        <v>14400</v>
      </c>
      <c r="G45" s="1">
        <f>ROUNDDOWN(D45/E45,2)</f>
        <v>5.87</v>
      </c>
      <c r="H45" s="9"/>
      <c r="J45" s="13"/>
    </row>
    <row r="46" spans="1:10" ht="51" customHeight="1" x14ac:dyDescent="0.25">
      <c r="A46" s="22" t="s">
        <v>75</v>
      </c>
      <c r="B46" s="24"/>
      <c r="C46" s="24"/>
      <c r="D46" s="1">
        <v>166.45</v>
      </c>
      <c r="E46" s="16">
        <v>30</v>
      </c>
      <c r="F46" s="21">
        <v>38400</v>
      </c>
      <c r="G46" s="1">
        <f t="shared" ref="G46:G47" si="2">ROUNDDOWN(D46/E46,2)</f>
        <v>5.54</v>
      </c>
      <c r="H46" s="9"/>
      <c r="J46" s="13"/>
    </row>
    <row r="47" spans="1:10" ht="51" customHeight="1" x14ac:dyDescent="0.25">
      <c r="A47" s="22" t="s">
        <v>80</v>
      </c>
      <c r="B47" s="24"/>
      <c r="C47" s="24"/>
      <c r="D47" s="1">
        <v>180.81</v>
      </c>
      <c r="E47" s="16">
        <v>30</v>
      </c>
      <c r="F47" s="21">
        <v>7200</v>
      </c>
      <c r="G47" s="1">
        <f t="shared" si="2"/>
        <v>6.02</v>
      </c>
      <c r="H47" s="9"/>
      <c r="J47" s="13"/>
    </row>
    <row r="48" spans="1:10" x14ac:dyDescent="0.25">
      <c r="A48" s="40" t="s">
        <v>59</v>
      </c>
      <c r="B48" s="41"/>
      <c r="C48" s="42"/>
      <c r="D48" s="42"/>
      <c r="E48" s="42"/>
      <c r="F48" s="43"/>
      <c r="G48" s="20">
        <f>ROUNDDOWN(SUMPRODUCT(G45:G47,F45:F47)/SUM(F45:F47),2)</f>
        <v>5.67</v>
      </c>
      <c r="H48" s="9"/>
      <c r="J48" s="13"/>
    </row>
    <row r="49" spans="1:7" ht="15.75" customHeight="1" x14ac:dyDescent="0.25">
      <c r="A49" s="26" t="s">
        <v>25</v>
      </c>
      <c r="B49" s="36"/>
      <c r="C49" s="36"/>
      <c r="D49" s="36"/>
      <c r="E49" s="36"/>
      <c r="F49" s="36"/>
      <c r="G49" s="36"/>
    </row>
    <row r="50" spans="1:7" ht="48" customHeight="1" x14ac:dyDescent="0.25">
      <c r="A50" s="36" t="s">
        <v>28</v>
      </c>
      <c r="B50" s="36"/>
      <c r="C50" s="36"/>
      <c r="D50" s="36"/>
      <c r="E50" s="36"/>
      <c r="F50" s="36"/>
      <c r="G50" s="36"/>
    </row>
    <row r="51" spans="1:7" ht="37.5" customHeight="1" x14ac:dyDescent="0.25">
      <c r="A51" s="36" t="s">
        <v>61</v>
      </c>
      <c r="B51" s="36"/>
      <c r="C51" s="36"/>
      <c r="D51" s="36"/>
      <c r="E51" s="36"/>
      <c r="F51" s="36"/>
      <c r="G51" s="36"/>
    </row>
  </sheetData>
  <mergeCells count="33">
    <mergeCell ref="A11:G11"/>
    <mergeCell ref="A26:F26"/>
    <mergeCell ref="A27:G27"/>
    <mergeCell ref="A29:F29"/>
    <mergeCell ref="A1:G1"/>
    <mergeCell ref="A2:G2"/>
    <mergeCell ref="A3:E3"/>
    <mergeCell ref="F3:G3"/>
    <mergeCell ref="A4:E4"/>
    <mergeCell ref="F4:G4"/>
    <mergeCell ref="A5:G5"/>
    <mergeCell ref="A6:B6"/>
    <mergeCell ref="A7:B7"/>
    <mergeCell ref="A8:G8"/>
    <mergeCell ref="A9:G9"/>
    <mergeCell ref="A49:G49"/>
    <mergeCell ref="A40:G40"/>
    <mergeCell ref="A39:F39"/>
    <mergeCell ref="A51:G51"/>
    <mergeCell ref="A41:G41"/>
    <mergeCell ref="B44:C44"/>
    <mergeCell ref="A48:F48"/>
    <mergeCell ref="A50:G50"/>
    <mergeCell ref="B45:C47"/>
    <mergeCell ref="A30:F30"/>
    <mergeCell ref="B33:D33"/>
    <mergeCell ref="A42:F42"/>
    <mergeCell ref="A43:G43"/>
    <mergeCell ref="B36:D36"/>
    <mergeCell ref="A31:G31"/>
    <mergeCell ref="A32:G32"/>
    <mergeCell ref="B34:D35"/>
    <mergeCell ref="B37:D38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2024-12-27T06:09:09Z</cp:lastPrinted>
  <dcterms:created xsi:type="dcterms:W3CDTF">2018-04-09T06:40:37Z</dcterms:created>
  <dcterms:modified xsi:type="dcterms:W3CDTF">2024-12-27T06:09:11Z</dcterms:modified>
</cp:coreProperties>
</file>