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Закупки 2025\02_МЗ\058 Задание 36 Ахмедова\Редакция 1\Документы на отправку\"/>
    </mc:Choice>
  </mc:AlternateContent>
  <bookViews>
    <workbookView xWindow="0" yWindow="0" windowWidth="15465" windowHeight="10650"/>
  </bookViews>
  <sheets>
    <sheet name="НМЦК" sheetId="1" r:id="rId1"/>
  </sheets>
  <definedNames>
    <definedName name="_xlnm._FilterDatabase" localSheetId="0" hidden="1">НМЦК!$A$10:$G$47</definedName>
    <definedName name="_xlnm.Print_Area" localSheetId="0">НМЦК!$A$1:$G$48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45" i="1"/>
  <c r="G40" i="1"/>
  <c r="G39" i="1"/>
  <c r="G24" i="1"/>
  <c r="G33" i="1" l="1"/>
  <c r="G44" i="1" l="1"/>
  <c r="G37" i="1"/>
  <c r="G38" i="1"/>
  <c r="G30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43" i="1" l="1"/>
  <c r="G36" i="1" l="1"/>
  <c r="G31" i="1" l="1"/>
  <c r="G32" i="1" l="1"/>
  <c r="G29" i="1" l="1"/>
  <c r="G28" i="1" l="1"/>
  <c r="G7" i="1" l="1"/>
  <c r="F4" i="1" s="1"/>
</calcChain>
</file>

<file path=xl/sharedStrings.xml><?xml version="1.0" encoding="utf-8"?>
<sst xmlns="http://schemas.openxmlformats.org/spreadsheetml/2006/main" count="118" uniqueCount="81">
  <si>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</si>
  <si>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</si>
  <si>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</si>
  <si>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</si>
  <si>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</si>
  <si>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</si>
  <si>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</si>
  <si>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</si>
  <si>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</si>
  <si>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</si>
  <si>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</si>
  <si>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</si>
  <si>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</si>
  <si>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</si>
  <si>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</si>
  <si>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</si>
  <si>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</si>
  <si>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</si>
  <si>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</si>
  <si>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</si>
  <si>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</si>
  <si>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</si>
  <si>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Количество товара в единицах измерения в упаковке</t>
  </si>
  <si>
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</si>
  <si>
    <t>В соответствии с пунктом 6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применения, утвержденного приказом Минздрава России от 19.12.2019 № 1064н, референтная цена не применяется до размещения соответствующих данных в единой информационной системе в сфере закупок.</t>
  </si>
  <si>
    <t>2.2 Информация, полученная по запросу заказчика</t>
  </si>
  <si>
    <t>Минимальная цена за единицу лекарственного препарата (тарифный метод)</t>
  </si>
  <si>
    <t xml:space="preserve">Минимальная цена за единицу лекарственного препарата </t>
  </si>
  <si>
    <t>Поставка лекарственного препарата для медицинского применения</t>
  </si>
  <si>
    <t>МНН, форма выпуска, лекарственная форма, дозировка</t>
  </si>
  <si>
    <t>Торговое наименование</t>
  </si>
  <si>
    <t>Источник информации</t>
  </si>
  <si>
    <t>Цена за упаковку, 
без НДС и оптовой надбавки, 
руб.</t>
  </si>
  <si>
    <t>Цена за единицу 
без НДС и оптовой надбавки,
 руб.</t>
  </si>
  <si>
    <t>Минимальная цена за единицу лекарственного препарата</t>
  </si>
  <si>
    <t>Минимальная цена за единицу лекарственного препарата, определенная методом сопоставимых рыночных цен</t>
  </si>
  <si>
    <t>Количество товара по ГК в единицах измерения</t>
  </si>
  <si>
    <t>МНН Формотерол, капсулы с порошком для ингаляций, 12 мкг, 10 шт. - блистеры (6)  / в комплекте с устройством для ингаляций / - пачки картонные</t>
  </si>
  <si>
    <t xml:space="preserve">Вл.Новартис Фарма АГ, Швейцария (CHE-106.052.527); Перв.Уп.Пр.Новартис Фарма Штейн АГ, Швейцария (CHE 108.644.360); Вып.к.Втор.Уп.Новартис Фармасьютика С.А., Испания (ESA08011074); </t>
  </si>
  <si>
    <t>Форадил</t>
  </si>
  <si>
    <t>П N008952</t>
  </si>
  <si>
    <t>МНН Формотерол, капсулы с порошком для ингаляций, 12 мкг, 10 шт. - блистеры (3)  / в комплекте с устройством для ингаляций / - пачки картонные</t>
  </si>
  <si>
    <t>МНН Формотерол, капсулы с порошком для ингаляций, 12 мкг/доза, 10 шт. - упаковки ячейковые контурные (3)  / в комплекте с устройством для ингаляций / - пачки картонные</t>
  </si>
  <si>
    <t xml:space="preserve">Вл.Вып.к.Перв.Уп.Втор.Уп.Пр.Общество с ограниченной ответственностью "ПСК Фарма" (ООО "ПСК Фарма"), Россия (5010048402); </t>
  </si>
  <si>
    <t>Формотерол ПСК</t>
  </si>
  <si>
    <t>ЛП-005509</t>
  </si>
  <si>
    <t>МНН Формотерол, порошок для ингаляций дозированный, 12 мкг/доза, 1.7 г - ингаляторы дозирующие (1)  - пакеты из алюминиевой фольги ламинированные - пачки картонные</t>
  </si>
  <si>
    <t xml:space="preserve">Вл.Орион Корпорейшн Орион Фарма, Финляндия; Перв.Уп.Пр.Орион Корпорейшн Орион Фарма, Финляндия (FI19992126); Вып.к.Втор.Уп.ООО "ФАРМАКОР ПРОДАКШН", Россия; </t>
  </si>
  <si>
    <t>Формотерол Изихейлер</t>
  </si>
  <si>
    <t>ЛС-002226</t>
  </si>
  <si>
    <t xml:space="preserve">Вл.Вып.к.Перв.Уп.Втор.Уп.Пр.Орион Корпорейшн, Финляндия (FI19992126); </t>
  </si>
  <si>
    <t>МНН Формотерол, капсулы с порошком для ингаляций, 12 мкг, 10 шт - блистеры (3)  / в комплекте с устройством для ингаляций (Аэролайзер) / - пачки картонные</t>
  </si>
  <si>
    <t xml:space="preserve">Вл.Новартис Фарма АГ, Швейцария (CHE-106.052.527); Перв.Уп.Втор.Уп.Пр.Зигфрид Барбера С.Л., Испания (B01695600); Вып.к.Новартис Фарма ГмбХ, Германия (DE133500876); </t>
  </si>
  <si>
    <t>МНН Формотерол, капсулы с порошком для ингаляций, 12 мкг, 10 шт. - блистеры (6)  / в комплекте с устройством для ингаляций (Аэролайзер) / - пачки картонные</t>
  </si>
  <si>
    <t>МНН Формотерол, капсулы с порошком для ингаляций, 12 мкг, 10 шт. - упаковки ячейковые контурные (3)  / в комплекте с устройством для ингаляций / - пачки картонные</t>
  </si>
  <si>
    <t xml:space="preserve">Вл.Вып.к.Перв.Уп.Втор.Уп.Пр.Открытое акционерное общество "Фармстандарт-Лексредства" (ОАО "Фармстандарт-Лексредства"), Россия (4631002737); </t>
  </si>
  <si>
    <t>Формотерол</t>
  </si>
  <si>
    <t>ЛП-№(003294)-(РГ-RU)</t>
  </si>
  <si>
    <t>МНН Формотерол, капсулы с порошком для ингаляций, 12 мкг, 10 шт. - упаковки ячейковые контурные (6)  / в комплекте с устройством для ингаляций / - пачки картонные</t>
  </si>
  <si>
    <t>ЛП-003180</t>
  </si>
  <si>
    <t>МНН Формотерол, капсулы с порошком для ингаляций, 12 мкг/доза, 10 шт. - упаковки ячейковые контурные (6)  / в комплекте с устройством для ингаляций / - пачки картонные</t>
  </si>
  <si>
    <t xml:space="preserve">Вл.Вып.к.Перв.Уп.Втор.Уп.Пр.Общество с ограниченной ответственностью "ПСК Фарма" (ООО "ПСК Фарма"), Россия, Россия (5010048402); </t>
  </si>
  <si>
    <t>Форалес</t>
  </si>
  <si>
    <t>ЛП-008162</t>
  </si>
  <si>
    <t>Формотерол Формотерол капсулы с порошком для ингаляций, 12 мкг, №60 (в комплекте с устройством для ингаляций)</t>
  </si>
  <si>
    <t>Средневзвешенная цена за единицу лекарственного препарата</t>
  </si>
  <si>
    <t>Формотерол Формотерол ПСК капсулы с порошком для ингаляций, 12 мкг/доза, №60 (в комплекте с устройством для ингаляций)</t>
  </si>
  <si>
    <r>
      <t xml:space="preserve">Обоснование начальной (максимальной) цены контракта
</t>
    </r>
    <r>
      <rPr>
        <sz val="11"/>
        <rFont val="Liberation Serif"/>
        <family val="1"/>
        <charset val="204"/>
      </rPr>
      <t>(МЗСО_058_2025)</t>
    </r>
  </si>
  <si>
    <t>Коммерческое предложение от 06.02.2025, б/н</t>
  </si>
  <si>
    <t>№ 2720216180724001026 https://zakupki.gov.ru/epz/contract/contractCard/payment-info-and-target-of-order.html?reestrNumber=2720216180724001026</t>
  </si>
  <si>
    <t>№ 2246621260724001477 https://zakupki.gov.ru/epz/contract/contractCard/payment-info-and-target-of-order.html?reestrNumber=2246621260724001477</t>
  </si>
  <si>
    <t>№ 2666001041524000280 https://zakupki.gov.ru/epz/contract/contractCard/payment-info-and-target-of-order.html?reestrNumber=2666001041524000280</t>
  </si>
  <si>
    <t>шт (капсула) и/или доз (доз(а))</t>
  </si>
  <si>
    <t xml:space="preserve">Формотерол капсулы с порошком для ингаляций и/или порошок для ингаляций дозированный 0.012 мг/доза и/или 12 мкг/доза и/или 12 мкг </t>
  </si>
  <si>
    <t>Формотерол (ТН-Формотерол) капсулы с порошком для ингаляций, 12 мкг, 10 шт. - упаковки ячейковые контурные (6) / в комплекте с устройством для ингаляций / - пачки картонные</t>
  </si>
  <si>
    <t>МНН Формотерол, капсулы с порошком для ингаляций, 12 мкг, 10 шт. - блистеры (6)  - пачки картонные*</t>
  </si>
  <si>
    <t>Вл.Вып.к.Перв.Уп.Втор.Уп.Пр.Уорлд Медицин Илач Сан ве Тидж А.Ш., Турция (8140480524);</t>
  </si>
  <si>
    <t>Формотерол (ТН-Формотерол ПСК) капсулы с порошком для ингаляций 12 мкг/доза, № 60 (в комплекте с устройством для ингаляций)</t>
  </si>
  <si>
    <t>Формотерол (ТН-Формотерол) капсулы с порошком для ингаляций 12 мкг, № 60 (в комплекте с устройством для ингаляций)</t>
  </si>
  <si>
    <t>Формотерол (ТН-Формотерол ПСК) капсулы с порошком для ингаляций 12мкг/доза/уп.конт.яч.10/ус-во д/ингал./ пач.карт.6</t>
  </si>
  <si>
    <t>*Цена не принимается к учету в связи с тем, что на основании данных из реестра контрактов и сведений, размещаемых Федеральной службой по надзору в сфере здравоохранения на официальном сайте http://www.roszdravnadzor.ru/services/turnover лекарственный препарат под торговым наименованием Форалес (РУ № ЛП-008162) отсутствует в обращении на территории Российской Федерации.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</si>
</sst>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Fill="1" applyAlignment="1">
      <alignment vertical="center"/>
    </xf>
    <xf numFmtId="165" fontId="3" fillId="0" borderId="1" xfId="2" applyFont="1" applyFill="1" applyBorder="1" applyAlignment="1">
      <alignment horizontal="center" vertical="center"/>
    </xf>
    <xf numFmtId="165" fontId="2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65" fontId="4" fillId="0" borderId="1" xfId="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2" fillId="0" borderId="3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5" fontId="2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0" fontId="3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right" vertical="center"/>
    </xf>
    <xf numFmtId="165" fontId="2" fillId="0" borderId="1" xfId="2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4"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view="pageBreakPreview" zoomScale="70" zoomScaleNormal="70" zoomScaleSheetLayoutView="70" workbookViewId="0">
      <selection activeCell="A8" sqref="A8:G8"/>
    </sheetView>
  </sheetViews>
  <sheetFormatPr defaultColWidth="9.140625" defaultRowHeight="14.25" x14ac:dyDescent="0.25"/>
  <cols>
    <col min="1" max="1" width="45.5703125" style="6" customWidth="1"/>
    <col min="2" max="2" width="40.28515625" style="6" customWidth="1"/>
    <col min="3" max="3" width="15" style="6" customWidth="1"/>
    <col min="4" max="4" width="12" style="6" customWidth="1"/>
    <col min="5" max="5" width="13.140625" style="6" customWidth="1"/>
    <col min="6" max="6" width="11.7109375" style="6" customWidth="1"/>
    <col min="7" max="7" width="17" style="7" customWidth="1"/>
    <col min="8" max="8" width="19.42578125" style="1" customWidth="1"/>
    <col min="9" max="16384" width="9.140625" style="1"/>
  </cols>
  <sheetData>
    <row r="1" spans="1:7" ht="30" customHeight="1" x14ac:dyDescent="0.25">
      <c r="A1" s="22" t="s">
        <v>67</v>
      </c>
      <c r="B1" s="23"/>
      <c r="C1" s="23"/>
      <c r="D1" s="23"/>
      <c r="E1" s="23"/>
      <c r="F1" s="23"/>
      <c r="G1" s="23"/>
    </row>
    <row r="2" spans="1:7" x14ac:dyDescent="0.25">
      <c r="A2" s="24" t="s">
        <v>28</v>
      </c>
      <c r="B2" s="24"/>
      <c r="C2" s="24"/>
      <c r="D2" s="24"/>
      <c r="E2" s="24"/>
      <c r="F2" s="24"/>
      <c r="G2" s="24"/>
    </row>
    <row r="3" spans="1:7" x14ac:dyDescent="0.25">
      <c r="A3" s="25" t="s">
        <v>19</v>
      </c>
      <c r="B3" s="25"/>
      <c r="C3" s="25"/>
      <c r="D3" s="25"/>
      <c r="E3" s="25"/>
      <c r="F3" s="26">
        <v>45699</v>
      </c>
      <c r="G3" s="27"/>
    </row>
    <row r="4" spans="1:7" x14ac:dyDescent="0.25">
      <c r="A4" s="25" t="s">
        <v>18</v>
      </c>
      <c r="B4" s="25"/>
      <c r="C4" s="25"/>
      <c r="D4" s="25"/>
      <c r="E4" s="25"/>
      <c r="F4" s="28">
        <f>SUMPRODUCT(D7:D7,G7:G7)</f>
        <v>312600</v>
      </c>
      <c r="G4" s="28"/>
    </row>
    <row r="5" spans="1:7" x14ac:dyDescent="0.25">
      <c r="A5" s="23" t="s">
        <v>17</v>
      </c>
      <c r="B5" s="23"/>
      <c r="C5" s="23"/>
      <c r="D5" s="23"/>
      <c r="E5" s="23"/>
      <c r="F5" s="23"/>
      <c r="G5" s="23"/>
    </row>
    <row r="6" spans="1:7" ht="99.75" x14ac:dyDescent="0.25">
      <c r="A6" s="22" t="s">
        <v>16</v>
      </c>
      <c r="B6" s="22"/>
      <c r="C6" s="17" t="s">
        <v>15</v>
      </c>
      <c r="D6" s="17" t="s">
        <v>14</v>
      </c>
      <c r="E6" s="17" t="s">
        <v>13</v>
      </c>
      <c r="F6" s="17" t="s">
        <v>12</v>
      </c>
      <c r="G6" s="17" t="s">
        <v>11</v>
      </c>
    </row>
    <row r="7" spans="1:7" ht="57.75" customHeight="1" x14ac:dyDescent="0.25">
      <c r="A7" s="29" t="s">
        <v>73</v>
      </c>
      <c r="B7" s="30"/>
      <c r="C7" s="17" t="s">
        <v>72</v>
      </c>
      <c r="D7" s="19">
        <v>30000</v>
      </c>
      <c r="E7" s="2">
        <f>MIN(G24,G40,G45)</f>
        <v>8.35</v>
      </c>
      <c r="F7" s="20">
        <v>0.13500000000000001</v>
      </c>
      <c r="G7" s="3">
        <f>ROUNDDOWN((E7+E7*F7)*1.1,2)</f>
        <v>10.42</v>
      </c>
    </row>
    <row r="8" spans="1:7" x14ac:dyDescent="0.25">
      <c r="A8" s="23" t="s">
        <v>10</v>
      </c>
      <c r="B8" s="23"/>
      <c r="C8" s="23"/>
      <c r="D8" s="23"/>
      <c r="E8" s="23"/>
      <c r="F8" s="23"/>
      <c r="G8" s="23"/>
    </row>
    <row r="9" spans="1:7" x14ac:dyDescent="0.25">
      <c r="A9" s="31" t="s">
        <v>9</v>
      </c>
      <c r="B9" s="31"/>
      <c r="C9" s="31"/>
      <c r="D9" s="31"/>
      <c r="E9" s="31"/>
      <c r="F9" s="31"/>
      <c r="G9" s="31"/>
    </row>
    <row r="10" spans="1:7" ht="75" customHeight="1" x14ac:dyDescent="0.25">
      <c r="A10" s="17" t="s">
        <v>29</v>
      </c>
      <c r="B10" s="8" t="s">
        <v>8</v>
      </c>
      <c r="C10" s="8" t="s">
        <v>30</v>
      </c>
      <c r="D10" s="17" t="s">
        <v>7</v>
      </c>
      <c r="E10" s="17" t="s">
        <v>6</v>
      </c>
      <c r="F10" s="17" t="s">
        <v>22</v>
      </c>
      <c r="G10" s="17" t="s">
        <v>5</v>
      </c>
    </row>
    <row r="11" spans="1:7" ht="78" customHeight="1" x14ac:dyDescent="0.25">
      <c r="A11" s="9" t="s">
        <v>37</v>
      </c>
      <c r="B11" s="8" t="s">
        <v>38</v>
      </c>
      <c r="C11" s="10" t="s">
        <v>39</v>
      </c>
      <c r="D11" s="17" t="s">
        <v>40</v>
      </c>
      <c r="E11" s="2">
        <v>586.72</v>
      </c>
      <c r="F11" s="17">
        <v>60</v>
      </c>
      <c r="G11" s="11">
        <f>ROUNDDOWN(E11/F11,2)</f>
        <v>9.77</v>
      </c>
    </row>
    <row r="12" spans="1:7" ht="78" customHeight="1" x14ac:dyDescent="0.25">
      <c r="A12" s="9" t="s">
        <v>41</v>
      </c>
      <c r="B12" s="8" t="s">
        <v>38</v>
      </c>
      <c r="C12" s="10" t="s">
        <v>39</v>
      </c>
      <c r="D12" s="17" t="s">
        <v>40</v>
      </c>
      <c r="E12" s="2">
        <v>293.36</v>
      </c>
      <c r="F12" s="17">
        <v>30</v>
      </c>
      <c r="G12" s="11">
        <f t="shared" ref="G12:G23" si="0">ROUNDDOWN(E12/F12,2)</f>
        <v>9.77</v>
      </c>
    </row>
    <row r="13" spans="1:7" ht="75.75" customHeight="1" x14ac:dyDescent="0.25">
      <c r="A13" s="9" t="s">
        <v>41</v>
      </c>
      <c r="B13" s="8" t="s">
        <v>38</v>
      </c>
      <c r="C13" s="10" t="s">
        <v>39</v>
      </c>
      <c r="D13" s="17" t="s">
        <v>40</v>
      </c>
      <c r="E13" s="2">
        <v>293.36</v>
      </c>
      <c r="F13" s="17">
        <v>30</v>
      </c>
      <c r="G13" s="11">
        <f t="shared" si="0"/>
        <v>9.77</v>
      </c>
    </row>
    <row r="14" spans="1:7" ht="68.25" customHeight="1" x14ac:dyDescent="0.25">
      <c r="A14" s="9" t="s">
        <v>42</v>
      </c>
      <c r="B14" s="8" t="s">
        <v>43</v>
      </c>
      <c r="C14" s="10" t="s">
        <v>44</v>
      </c>
      <c r="D14" s="17" t="s">
        <v>45</v>
      </c>
      <c r="E14" s="2">
        <v>250.5</v>
      </c>
      <c r="F14" s="17">
        <v>30</v>
      </c>
      <c r="G14" s="11">
        <f t="shared" si="0"/>
        <v>8.35</v>
      </c>
    </row>
    <row r="15" spans="1:7" ht="71.25" x14ac:dyDescent="0.25">
      <c r="A15" s="9" t="s">
        <v>46</v>
      </c>
      <c r="B15" s="8" t="s">
        <v>47</v>
      </c>
      <c r="C15" s="10" t="s">
        <v>48</v>
      </c>
      <c r="D15" s="17" t="s">
        <v>49</v>
      </c>
      <c r="E15" s="2">
        <v>1090.5999999999999</v>
      </c>
      <c r="F15" s="17">
        <v>120</v>
      </c>
      <c r="G15" s="11">
        <f t="shared" si="0"/>
        <v>9.08</v>
      </c>
    </row>
    <row r="16" spans="1:7" ht="57" x14ac:dyDescent="0.25">
      <c r="A16" s="9" t="s">
        <v>46</v>
      </c>
      <c r="B16" s="8" t="s">
        <v>50</v>
      </c>
      <c r="C16" s="10" t="s">
        <v>48</v>
      </c>
      <c r="D16" s="17" t="s">
        <v>49</v>
      </c>
      <c r="E16" s="2">
        <v>1090.5999999999999</v>
      </c>
      <c r="F16" s="17">
        <v>120</v>
      </c>
      <c r="G16" s="11">
        <f t="shared" si="0"/>
        <v>9.08</v>
      </c>
    </row>
    <row r="17" spans="1:8" ht="75.75" customHeight="1" x14ac:dyDescent="0.25">
      <c r="A17" s="9" t="s">
        <v>51</v>
      </c>
      <c r="B17" s="8" t="s">
        <v>52</v>
      </c>
      <c r="C17" s="10" t="s">
        <v>39</v>
      </c>
      <c r="D17" s="17" t="s">
        <v>40</v>
      </c>
      <c r="E17" s="2">
        <v>293.36</v>
      </c>
      <c r="F17" s="17">
        <v>30</v>
      </c>
      <c r="G17" s="11">
        <f t="shared" si="0"/>
        <v>9.77</v>
      </c>
    </row>
    <row r="18" spans="1:8" ht="72" customHeight="1" x14ac:dyDescent="0.25">
      <c r="A18" s="9" t="s">
        <v>53</v>
      </c>
      <c r="B18" s="8" t="s">
        <v>52</v>
      </c>
      <c r="C18" s="10" t="s">
        <v>39</v>
      </c>
      <c r="D18" s="17" t="s">
        <v>40</v>
      </c>
      <c r="E18" s="2">
        <v>586.72</v>
      </c>
      <c r="F18" s="17">
        <v>60</v>
      </c>
      <c r="G18" s="11">
        <f t="shared" si="0"/>
        <v>9.77</v>
      </c>
    </row>
    <row r="19" spans="1:8" ht="57" x14ac:dyDescent="0.25">
      <c r="A19" s="9" t="s">
        <v>54</v>
      </c>
      <c r="B19" s="8" t="s">
        <v>55</v>
      </c>
      <c r="C19" s="10" t="s">
        <v>56</v>
      </c>
      <c r="D19" s="17" t="s">
        <v>57</v>
      </c>
      <c r="E19" s="2">
        <v>286.89999999999998</v>
      </c>
      <c r="F19" s="17">
        <v>30</v>
      </c>
      <c r="G19" s="11">
        <f t="shared" si="0"/>
        <v>9.56</v>
      </c>
    </row>
    <row r="20" spans="1:8" ht="57" x14ac:dyDescent="0.25">
      <c r="A20" s="9" t="s">
        <v>58</v>
      </c>
      <c r="B20" s="8" t="s">
        <v>55</v>
      </c>
      <c r="C20" s="10" t="s">
        <v>56</v>
      </c>
      <c r="D20" s="17" t="s">
        <v>59</v>
      </c>
      <c r="E20" s="2">
        <v>595.13</v>
      </c>
      <c r="F20" s="17">
        <v>60</v>
      </c>
      <c r="G20" s="11">
        <f t="shared" si="0"/>
        <v>9.91</v>
      </c>
    </row>
    <row r="21" spans="1:8" ht="57" x14ac:dyDescent="0.25">
      <c r="A21" s="9" t="s">
        <v>58</v>
      </c>
      <c r="B21" s="8" t="s">
        <v>55</v>
      </c>
      <c r="C21" s="10" t="s">
        <v>56</v>
      </c>
      <c r="D21" s="17" t="s">
        <v>57</v>
      </c>
      <c r="E21" s="2">
        <v>595.13</v>
      </c>
      <c r="F21" s="17">
        <v>60</v>
      </c>
      <c r="G21" s="11">
        <f t="shared" si="0"/>
        <v>9.91</v>
      </c>
    </row>
    <row r="22" spans="1:8" ht="57" x14ac:dyDescent="0.25">
      <c r="A22" s="9" t="s">
        <v>60</v>
      </c>
      <c r="B22" s="8" t="s">
        <v>61</v>
      </c>
      <c r="C22" s="10" t="s">
        <v>44</v>
      </c>
      <c r="D22" s="17" t="s">
        <v>45</v>
      </c>
      <c r="E22" s="2">
        <v>526.79999999999995</v>
      </c>
      <c r="F22" s="17">
        <v>60</v>
      </c>
      <c r="G22" s="11">
        <f t="shared" si="0"/>
        <v>8.7799999999999994</v>
      </c>
    </row>
    <row r="23" spans="1:8" ht="42.75" x14ac:dyDescent="0.25">
      <c r="A23" s="9" t="s">
        <v>75</v>
      </c>
      <c r="B23" s="8" t="s">
        <v>76</v>
      </c>
      <c r="C23" s="10" t="s">
        <v>62</v>
      </c>
      <c r="D23" s="17" t="s">
        <v>63</v>
      </c>
      <c r="E23" s="2">
        <v>479.58</v>
      </c>
      <c r="F23" s="17">
        <v>60</v>
      </c>
      <c r="G23" s="11">
        <f t="shared" si="0"/>
        <v>7.99</v>
      </c>
      <c r="H23" s="18"/>
    </row>
    <row r="24" spans="1:8" x14ac:dyDescent="0.25">
      <c r="A24" s="31" t="s">
        <v>26</v>
      </c>
      <c r="B24" s="31"/>
      <c r="C24" s="31"/>
      <c r="D24" s="31"/>
      <c r="E24" s="31"/>
      <c r="F24" s="31"/>
      <c r="G24" s="3">
        <f>MIN(G11:G22)</f>
        <v>8.35</v>
      </c>
    </row>
    <row r="25" spans="1:8" x14ac:dyDescent="0.25">
      <c r="A25" s="31" t="s">
        <v>4</v>
      </c>
      <c r="B25" s="31"/>
      <c r="C25" s="31"/>
      <c r="D25" s="31"/>
      <c r="E25" s="31"/>
      <c r="F25" s="31"/>
      <c r="G25" s="31"/>
    </row>
    <row r="26" spans="1:8" x14ac:dyDescent="0.25">
      <c r="A26" s="31" t="s">
        <v>3</v>
      </c>
      <c r="B26" s="31"/>
      <c r="C26" s="31"/>
      <c r="D26" s="31"/>
      <c r="E26" s="31"/>
      <c r="F26" s="31"/>
      <c r="G26" s="31"/>
    </row>
    <row r="27" spans="1:8" s="4" customFormat="1" ht="87.75" customHeight="1" x14ac:dyDescent="0.25">
      <c r="A27" s="17" t="s">
        <v>1</v>
      </c>
      <c r="B27" s="32" t="s">
        <v>20</v>
      </c>
      <c r="C27" s="32"/>
      <c r="D27" s="32"/>
      <c r="E27" s="17" t="s">
        <v>21</v>
      </c>
      <c r="F27" s="17" t="s">
        <v>22</v>
      </c>
      <c r="G27" s="17" t="s">
        <v>0</v>
      </c>
    </row>
    <row r="28" spans="1:8" s="4" customFormat="1" ht="42.75" x14ac:dyDescent="0.25">
      <c r="A28" s="12" t="s">
        <v>78</v>
      </c>
      <c r="B28" s="33" t="s">
        <v>69</v>
      </c>
      <c r="C28" s="34"/>
      <c r="D28" s="35"/>
      <c r="E28" s="2">
        <v>565.63</v>
      </c>
      <c r="F28" s="17">
        <v>60</v>
      </c>
      <c r="G28" s="2">
        <f>ROUNDDOWN(E28/F28,2)</f>
        <v>9.42</v>
      </c>
    </row>
    <row r="29" spans="1:8" s="4" customFormat="1" ht="46.5" customHeight="1" x14ac:dyDescent="0.25">
      <c r="A29" s="12" t="s">
        <v>77</v>
      </c>
      <c r="B29" s="36"/>
      <c r="C29" s="37"/>
      <c r="D29" s="38"/>
      <c r="E29" s="2">
        <v>526.79999999999995</v>
      </c>
      <c r="F29" s="17">
        <v>60</v>
      </c>
      <c r="G29" s="2">
        <f t="shared" ref="G29:G32" si="1">ROUNDDOWN(E29/F29,2)</f>
        <v>8.7799999999999994</v>
      </c>
    </row>
    <row r="30" spans="1:8" s="4" customFormat="1" ht="48" customHeight="1" x14ac:dyDescent="0.25">
      <c r="A30" s="12" t="s">
        <v>77</v>
      </c>
      <c r="B30" s="39"/>
      <c r="C30" s="40"/>
      <c r="D30" s="41"/>
      <c r="E30" s="2">
        <v>508.11</v>
      </c>
      <c r="F30" s="17">
        <v>60</v>
      </c>
      <c r="G30" s="2">
        <f t="shared" si="1"/>
        <v>8.4600000000000009</v>
      </c>
    </row>
    <row r="31" spans="1:8" s="4" customFormat="1" ht="49.5" customHeight="1" x14ac:dyDescent="0.25">
      <c r="A31" s="12" t="s">
        <v>79</v>
      </c>
      <c r="B31" s="33" t="s">
        <v>70</v>
      </c>
      <c r="C31" s="34"/>
      <c r="D31" s="35"/>
      <c r="E31" s="2">
        <v>526.79</v>
      </c>
      <c r="F31" s="17">
        <v>60</v>
      </c>
      <c r="G31" s="2">
        <f t="shared" si="1"/>
        <v>8.77</v>
      </c>
    </row>
    <row r="32" spans="1:8" s="4" customFormat="1" ht="51" customHeight="1" x14ac:dyDescent="0.25">
      <c r="A32" s="12" t="s">
        <v>78</v>
      </c>
      <c r="B32" s="39"/>
      <c r="C32" s="40"/>
      <c r="D32" s="41"/>
      <c r="E32" s="2">
        <v>555.80999999999995</v>
      </c>
      <c r="F32" s="17">
        <v>60</v>
      </c>
      <c r="G32" s="2">
        <f t="shared" si="1"/>
        <v>9.26</v>
      </c>
    </row>
    <row r="33" spans="1:7" s="4" customFormat="1" x14ac:dyDescent="0.25">
      <c r="A33" s="31" t="s">
        <v>27</v>
      </c>
      <c r="B33" s="31"/>
      <c r="C33" s="31"/>
      <c r="D33" s="31"/>
      <c r="E33" s="31"/>
      <c r="F33" s="31"/>
      <c r="G33" s="3">
        <f>MIN(G28:G32)</f>
        <v>8.4600000000000009</v>
      </c>
    </row>
    <row r="34" spans="1:7" s="4" customFormat="1" x14ac:dyDescent="0.25">
      <c r="A34" s="31" t="s">
        <v>25</v>
      </c>
      <c r="B34" s="31"/>
      <c r="C34" s="31"/>
      <c r="D34" s="31"/>
      <c r="E34" s="31"/>
      <c r="F34" s="31"/>
      <c r="G34" s="31"/>
    </row>
    <row r="35" spans="1:7" s="4" customFormat="1" ht="87.75" customHeight="1" x14ac:dyDescent="0.25">
      <c r="A35" s="17" t="s">
        <v>1</v>
      </c>
      <c r="B35" s="43" t="s">
        <v>31</v>
      </c>
      <c r="C35" s="44"/>
      <c r="D35" s="45"/>
      <c r="E35" s="16" t="s">
        <v>32</v>
      </c>
      <c r="F35" s="16" t="s">
        <v>22</v>
      </c>
      <c r="G35" s="21" t="s">
        <v>33</v>
      </c>
    </row>
    <row r="36" spans="1:7" s="4" customFormat="1" ht="61.5" customHeight="1" x14ac:dyDescent="0.25">
      <c r="A36" s="9" t="s">
        <v>74</v>
      </c>
      <c r="B36" s="43" t="s">
        <v>68</v>
      </c>
      <c r="C36" s="44"/>
      <c r="D36" s="46"/>
      <c r="E36" s="2">
        <v>640.12</v>
      </c>
      <c r="F36" s="16">
        <v>60</v>
      </c>
      <c r="G36" s="2">
        <f>ROUNDDOWN(E36/F36,2)</f>
        <v>10.66</v>
      </c>
    </row>
    <row r="37" spans="1:7" s="4" customFormat="1" ht="54" customHeight="1" x14ac:dyDescent="0.25">
      <c r="A37" s="9" t="s">
        <v>74</v>
      </c>
      <c r="B37" s="32" t="s">
        <v>68</v>
      </c>
      <c r="C37" s="32"/>
      <c r="D37" s="32"/>
      <c r="E37" s="2">
        <v>641.79999999999995</v>
      </c>
      <c r="F37" s="17">
        <v>60</v>
      </c>
      <c r="G37" s="2">
        <f t="shared" ref="G37:G38" si="2">ROUNDDOWN(E37/F37,2)</f>
        <v>10.69</v>
      </c>
    </row>
    <row r="38" spans="1:7" s="4" customFormat="1" ht="54" customHeight="1" x14ac:dyDescent="0.25">
      <c r="A38" s="9" t="s">
        <v>74</v>
      </c>
      <c r="B38" s="32" t="s">
        <v>68</v>
      </c>
      <c r="C38" s="32"/>
      <c r="D38" s="32"/>
      <c r="E38" s="2">
        <v>643.61</v>
      </c>
      <c r="F38" s="17">
        <v>60</v>
      </c>
      <c r="G38" s="2">
        <f t="shared" si="2"/>
        <v>10.72</v>
      </c>
    </row>
    <row r="39" spans="1:7" s="4" customFormat="1" x14ac:dyDescent="0.25">
      <c r="A39" s="47" t="s">
        <v>34</v>
      </c>
      <c r="B39" s="48"/>
      <c r="C39" s="48"/>
      <c r="D39" s="48"/>
      <c r="E39" s="48"/>
      <c r="F39" s="48"/>
      <c r="G39" s="13">
        <f>MIN(G36:G38)</f>
        <v>10.66</v>
      </c>
    </row>
    <row r="40" spans="1:7" s="4" customFormat="1" x14ac:dyDescent="0.25">
      <c r="A40" s="31" t="s">
        <v>35</v>
      </c>
      <c r="B40" s="31"/>
      <c r="C40" s="31"/>
      <c r="D40" s="31"/>
      <c r="E40" s="31"/>
      <c r="F40" s="31"/>
      <c r="G40" s="5">
        <f>MIN(G33,G39)</f>
        <v>8.4600000000000009</v>
      </c>
    </row>
    <row r="41" spans="1:7" x14ac:dyDescent="0.25">
      <c r="A41" s="31" t="s">
        <v>2</v>
      </c>
      <c r="B41" s="31"/>
      <c r="C41" s="31"/>
      <c r="D41" s="31"/>
      <c r="E41" s="31"/>
      <c r="F41" s="31"/>
      <c r="G41" s="31"/>
    </row>
    <row r="42" spans="1:7" ht="89.25" customHeight="1" x14ac:dyDescent="0.25">
      <c r="A42" s="17" t="s">
        <v>1</v>
      </c>
      <c r="B42" s="32" t="s">
        <v>31</v>
      </c>
      <c r="C42" s="32"/>
      <c r="D42" s="16" t="s">
        <v>32</v>
      </c>
      <c r="E42" s="16" t="s">
        <v>22</v>
      </c>
      <c r="F42" s="16" t="s">
        <v>36</v>
      </c>
      <c r="G42" s="21" t="s">
        <v>0</v>
      </c>
    </row>
    <row r="43" spans="1:7" ht="48" customHeight="1" x14ac:dyDescent="0.25">
      <c r="A43" s="14" t="s">
        <v>66</v>
      </c>
      <c r="B43" s="33" t="s">
        <v>71</v>
      </c>
      <c r="C43" s="34"/>
      <c r="D43" s="11">
        <v>508.13</v>
      </c>
      <c r="E43" s="16">
        <v>60</v>
      </c>
      <c r="F43" s="16">
        <v>90000</v>
      </c>
      <c r="G43" s="11">
        <f>ROUNDDOWN(D43/E43,2)</f>
        <v>8.4600000000000009</v>
      </c>
    </row>
    <row r="44" spans="1:7" ht="48" customHeight="1" x14ac:dyDescent="0.25">
      <c r="A44" s="14" t="s">
        <v>64</v>
      </c>
      <c r="B44" s="39"/>
      <c r="C44" s="40"/>
      <c r="D44" s="11">
        <v>568.36</v>
      </c>
      <c r="E44" s="17">
        <v>60</v>
      </c>
      <c r="F44" s="17">
        <v>90000</v>
      </c>
      <c r="G44" s="11">
        <f>ROUNDDOWN(D44/E44,2)</f>
        <v>9.4700000000000006</v>
      </c>
    </row>
    <row r="45" spans="1:7" x14ac:dyDescent="0.25">
      <c r="A45" s="49" t="s">
        <v>65</v>
      </c>
      <c r="B45" s="50"/>
      <c r="C45" s="51"/>
      <c r="D45" s="51"/>
      <c r="E45" s="51"/>
      <c r="F45" s="52"/>
      <c r="G45" s="15">
        <f>ROUNDDOWN(SUMPRODUCT(G43:G44,F43:F44)/SUM(F43:F44),2)</f>
        <v>8.9600000000000009</v>
      </c>
    </row>
    <row r="46" spans="1:7" ht="31.15" customHeight="1" x14ac:dyDescent="0.25">
      <c r="A46" s="31" t="s">
        <v>23</v>
      </c>
      <c r="B46" s="31"/>
      <c r="C46" s="31"/>
      <c r="D46" s="31"/>
      <c r="E46" s="31"/>
      <c r="F46" s="31"/>
      <c r="G46" s="31"/>
    </row>
    <row r="47" spans="1:7" ht="48.75" customHeight="1" x14ac:dyDescent="0.25">
      <c r="A47" s="42" t="s">
        <v>24</v>
      </c>
      <c r="B47" s="42"/>
      <c r="C47" s="42"/>
      <c r="D47" s="42"/>
      <c r="E47" s="42"/>
      <c r="F47" s="42"/>
      <c r="G47" s="42"/>
    </row>
    <row r="48" spans="1:7" ht="49.5" customHeight="1" x14ac:dyDescent="0.25">
      <c r="A48" s="42" t="s">
        <v>80</v>
      </c>
      <c r="B48" s="42"/>
      <c r="C48" s="42"/>
      <c r="D48" s="42"/>
      <c r="E48" s="42"/>
      <c r="F48" s="42"/>
      <c r="G48" s="42"/>
    </row>
  </sheetData>
  <mergeCells count="32">
    <mergeCell ref="A48:G48"/>
    <mergeCell ref="A40:F40"/>
    <mergeCell ref="A33:F33"/>
    <mergeCell ref="A34:G34"/>
    <mergeCell ref="A47:G47"/>
    <mergeCell ref="B35:D35"/>
    <mergeCell ref="B36:D36"/>
    <mergeCell ref="A39:F39"/>
    <mergeCell ref="B42:C42"/>
    <mergeCell ref="A45:F45"/>
    <mergeCell ref="A24:F24"/>
    <mergeCell ref="A25:G25"/>
    <mergeCell ref="A26:G26"/>
    <mergeCell ref="B27:D27"/>
    <mergeCell ref="A46:G46"/>
    <mergeCell ref="A41:G41"/>
    <mergeCell ref="B28:D30"/>
    <mergeCell ref="B31:D32"/>
    <mergeCell ref="B37:D37"/>
    <mergeCell ref="B38:D38"/>
    <mergeCell ref="B43:C44"/>
    <mergeCell ref="A7:B7"/>
    <mergeCell ref="A5:G5"/>
    <mergeCell ref="A6:B6"/>
    <mergeCell ref="A8:G8"/>
    <mergeCell ref="A9:G9"/>
    <mergeCell ref="A1:G1"/>
    <mergeCell ref="A2:G2"/>
    <mergeCell ref="A3:E3"/>
    <mergeCell ref="F3:G3"/>
    <mergeCell ref="A4:E4"/>
    <mergeCell ref="F4:G4"/>
  </mergeCells>
  <pageMargins left="0.70866141732283472" right="0.70866141732283472" top="0.35433070866141736" bottom="0.35433070866141736" header="0.31496062992125984" footer="0.31496062992125984"/>
  <pageSetup paperSize="9" scale="56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2R53/iqsIQ49cebCZwrhEP9eBzV8DDa+jADz9JE3d3I=</DigestValue>
    </Reference>
    <Reference Type="http://www.w3.org/2000/09/xmldsig#Object" URI="#idOfficeObject">
      <DigestMethod Algorithm="urn:ietf:params:xml:ns:cpxmlsec:algorithms:gostr34112012-256"/>
      <DigestValue>Rd7D+cjh1OgPfxdOHrguA1UBhSSNcv6Li8grYqZNS5E=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xm/uvIQkbncqNHnUw6nqVLXIS7EqpCs8UvCMpMELR9s=</DigestValue>
    </Reference>
  </SignedInfo>
  <SignatureValue>AhfxJIK9FycWYw462Wc2Hyx7MdaJ09xsdmA0PQBU6JEth82vthTFpRU5gfvcp/3h
RMY7CUVFshJVRK9J2WgosQ==</SignatureValue>
  <KeyInfo>
    <X509Data>
      <X509Certificate>MIIJKzCCCNigAwIBAgIQBXlXVhME86aQ6tZG3Dc2djAKBggqhQMHAQEDAjCCAWEx
IDAeBgkqhkiG9w0BCQEWEXVjX2ZrQHJvc2them5hLnJ1MRgwFgYDVQQIDA83NyDQ
nNC+0YHQutCy0LAxFTATBgUqhQNkBBIKNzcxMDU2ODc2MDEYMBYGBSqFA2QBEg0x
MDQ3Nzk3MDE5ODMwMWAwXgYDVQQJDFfQkdC+0LvRjNGI0L7QuSDQl9C70LDRgtC+
0YPRgdGC0LjQvdGB0LrQuNC5INC/0LXRgNC10YPQu9C+0LosINC0LiA2LCDRgdGC
0YDQvtC10L3QuNC1IDExGTAXBgNVBAcMENCzLiDQnNC+0YHQutCy0LAxCzAJBgNV
BAYTAlJVMS4wLAYDVQQKDCXQmtCw0LfQvdCw0YfQtdC50YHRgtCy0L4g0KDQvtGB
0YHQuNC4MTgwNgYDVQQDDC/QpNC10LTQtdGA0LDQu9GM0L3QvtC1INC60LDQt9C9
0LDRh9C10LnRgdGC0LLQvjAeFw0yNDA4MjEwODUzMzhaFw0yNTExMTQwODUzMzha
MIICHTELMAkGA1UEBhMCUlUxMDAuBgNVBAgMJ9Ch0LLQtdGA0LTQu9C+0LLRgdC6
0LDRjyDQvtCx0LvQsNGB0YLRjDElMCMGA1UEBwwc0LMuINCV0LrQsNGC0LXRgNC4
0L3QsdGD0YDQszF3MHUGA1UEDAxu0JfQsNC80LXRgdGC0LjRgtC10LvRjCDQnNC4
0L3QuNGB0YLRgNCwINC30LTRgNCw0LLQvtC+0YXRgNCw0L3QtdC90LjRjyDQodCy
0LXRgNC00LvQvtCy0YHQutC+0Lkg0L7QsdC70LDRgdGC0LgxaDBmBgNVBAoMX9Cc
0JjQndCY0KHQotCV0KDQodCi0JLQniDQl9CU0KDQkNCS0J7QntCl0KDQkNCd0JXQ
ndCY0K8g0KHQktCV0KDQlNCb0J7QktCh0JrQntCZINCe0JHQm9CQ0KHQotCYMRYw
FAYFKoUDZAMSCzAxNTkyODA4OTYzMRowGAYIKoUDA4EDAQESDDY2NjIwMjk2MDEx
MTEiMCAGCSqGSIb3DQEJARYTZS5jaGFkb3ZhQGVnb3Y2Ni5ydTEqMCgGA1UEKgwh
0JXQu9C10L3QsCDQkNC90LDRgtC+0LvRjNC10LLQvdCwMRUwEwYDVQQEDAzQp9Cw
0LTQvtCy0LAxNzA1BgNVBAMMLtCn0LDQtNC+0LLQsCDQldC70LXQvdCwINCQ0L3Q
sNGC0L7Qu9GM0LXQstC90LAwZjAfBggqhQMHAQEBATATBgcqhQMCAiQABggqhQMH
AQECAgNDAARA3Hqitye/GOCnTb2gU7MEqljJ0a/ojQKrrbjjYQN3N3vMOfbkOPDb
OCRBy8L6WNIm+/2bJnquxFZ6PEy3LVkYVaOCBKMwggSfMA4GA1UdDwEB/wQEAwID
+DATBgNVHSUEDDAKBggrBgEFBQcDAjAdBgNVHSAEFjAUMAgGBiqFA2RxATAIBgYq
hQNkcQIwDAYFKoUDZHIEAwIBATAsBgUqhQNkbwQjDCHQmtGA0LjQv9GC0L7Qn9GA
0L4gQ1NQICg0LjAuOTk2MykwggGhBgUqhQNkcASCAZYwggGSDIGH0J/RgNC+0LPR
gNCw0LzQvNC90L4t0LDQv9C/0LDRgNCw0YLQvdGL0Lkg0LrQvtC80L/Qu9C10LrR
gSBWaVBOZXQgUEtJIFNlcnZpY2UgKNC90LAg0LDQv9C/0LDRgNCw0YLQvdC+0Lkg
0L/Qu9Cw0YLRhNC+0YDQvNC1IEhTTSAyMDAwUTIpDGjQn9GA0L7Qs9GA0LDQvNC8
0L3Qvi3QsNC/0L/QsNGA0LDRgtC90YvQuSDQutC+0LzQv9C70LXQutGBIMKr0K7Q
vdC40YHQtdGA0YIt0JPQntCh0KLCuy4g0JLQtdGA0YHQuNGPIDQuMAxNQ9C10YDR
gtC40YTQuNC60LDRgiDRgdC+0L7RgtCy0LXRgtGB0YLQstC40Y8g4oSW0KHQpC8x
MjQtNDMyOCDQvtGCIDI5LjA4LjIwMjIMTUPQtdGA0YLQuNGE0LjQutCw0YIg0YHQ
vtC+0YLQstC10YLRgdGC0LLQuNGPIOKEltCh0KQvMTI4LTQ2Mzkg0L7RgiAwNC4x
MC4yMDIzMGYGA1UdHwRfMF0wLqAsoCqGKGh0dHA6Ly9jcmwucm9za2F6bmEucnUv
Y3JsL3VjZmtfMjAyNC5jcmwwK6ApoCeGJWh0dHA6Ly9jcmwuZmsubG9jYWwvY3Js
L3VjZmtfMjAyNC5jcmwwdwYIKwYBBQUHAQEEazBpMDQGCCsGAQUFBzAChihodHRw
Oi8vY3JsLnJvc2them5hLnJ1L2NybC91Y2ZrXzIwMjQuY3J0MDEGCCsGAQUFBzAC
hiVodHRwOi8vY3JsLmZrLmxvY2FsL2NybC91Y2ZrXzIwMjQuY3J0MB0GA1UdDgQW
BBQYvOfcMzIrdu5Shx+QM050lBYR1jCCAXYGA1UdIwSCAW0wggFpgBQGZBOnzuCD
4qZ9n4mn1lYZmEzZp6GCAUOkggE/MIIBOzEhMB8GCSqGSIb3DQEJARYSZGl0QGRp
Z2l0YWwuZ292LnJ1MQswCQYDVQQGEwJSVTEYMBYGA1UECAwPNzcg0JzQvtGB0LrQ
stCwMRkwFwYDVQQHDBDQsy4g0JzQvtGB0LrQstCwMVMwUQYDVQQJDErQn9GA0LXR
gdC90LXQvdGB0LrQsNGPINC90LDQsdC10YDQtdC20L3QsNGPLCDQtNC+0LwgMTAs
INGB0YLRgNC+0LXQvdC40LUgMjEmMCQGA1UECgwd0JzQuNC90YbQuNGE0YDRiyDQ
oNC+0YHRgdC40LgxGDAWBgUqhQNkARINMTA0NzcwMjAyNjcwMTEVMBMGBSqFA2QE
Ego3NzEwNDc0Mzc1MSYwJAYDVQQDDB3QnNC40L3RhtC40YTRgNGLINCg0L7RgdGB
0LjQuIIKbAnAdgAAAAAJjDAKBggqhQMHAQEDAgNBABIONHPK3/tFSHms1OvnBg+8
hr3pMuUZ8Hiu36DomqM/BN3jK9Et4OTa6fAC1XnMNoyL+vceLi2Y7oubozNmha4=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/c/DPG5dwnFV5f47S5YiMQPWkqs=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Y8Y55PXIPgrkjKDH/9XRyCJHjeM=</DigestValue>
      </Reference>
      <Reference URI="/xl/sharedStrings.xml?ContentType=application/vnd.openxmlformats-officedocument.spreadsheetml.sharedStrings+xml">
        <DigestMethod Algorithm="http://www.w3.org/2000/09/xmldsig#sha1"/>
        <DigestValue>BI1AqfH8A8xkrZjxoV4prY8MDIg=</DigestValue>
      </Reference>
      <Reference URI="/xl/styles.xml?ContentType=application/vnd.openxmlformats-officedocument.spreadsheetml.styles+xml">
        <DigestMethod Algorithm="http://www.w3.org/2000/09/xmldsig#sha1"/>
        <DigestValue>TnPS2+OhW2eYHbmpbzWUmq7A728=</DigestValue>
      </Reference>
      <Reference URI="/xl/theme/theme1.xml?ContentType=application/vnd.openxmlformats-officedocument.theme+xml">
        <DigestMethod Algorithm="http://www.w3.org/2000/09/xmldsig#sha1"/>
        <DigestValue>m1I+73oreNSYYB8rqrx0JPBKZds=</DigestValue>
      </Reference>
      <Reference URI="/xl/workbook.xml?ContentType=application/vnd.openxmlformats-officedocument.spreadsheetml.sheet.main+xml">
        <DigestMethod Algorithm="http://www.w3.org/2000/09/xmldsig#sha1"/>
        <DigestValue>9guygfiy1vu8aKcC1l7FAMzf4+4=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091zHRQRTx9xw/JfM5WEHEwXT0M=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2025-03-03T10:50:56Z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2025-03-03T10:50:56Z</xd:SigningTime>
          <xd:SigningCertificate>
            <xd:Cert>
              <xd:CertDigest>
                <DigestMethod Algorithm="http://www.w3.org/2000/09/xmldsig#sha1"/>
                <DigestValue>tlgL+HeIsyIWdw+7IWiRqBEHh60=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OID.1.2.643.100.4=7710568760, S=77 Москва, E=uc_fk@roskazna.ru</X509IssuerName>
                <X509SerialNumber>7276179287950988927172404480763704950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2025-02-17T11:01:57Z</cp:lastPrinted>
  <dcterms:created xsi:type="dcterms:W3CDTF">2018-04-09T06:40:37Z</dcterms:created>
  <dcterms:modified xsi:type="dcterms:W3CDTF">2025-03-03T10:50:52Z</dcterms:modified>
</cp:coreProperties>
</file>