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365" windowWidth="15120" windowHeight="6750"/>
  </bookViews>
  <sheets>
    <sheet name="вар1" sheetId="4" r:id="rId1"/>
    <sheet name="Лист1" sheetId="5" r:id="rId2"/>
  </sheets>
  <definedNames>
    <definedName name="_xlnm.Print_Area" localSheetId="0">вар1!$A$1:$M$38</definedName>
  </definedNames>
  <calcPr calcId="162913" calcOnSave="0"/>
</workbook>
</file>

<file path=xl/calcChain.xml><?xml version="1.0" encoding="utf-8"?>
<calcChain xmlns="http://schemas.openxmlformats.org/spreadsheetml/2006/main">
  <c r="J33" i="4" l="1"/>
  <c r="M33" i="4" l="1"/>
  <c r="K33" i="4"/>
  <c r="L33" i="4"/>
  <c r="J31" i="4"/>
  <c r="K31" i="4" s="1"/>
  <c r="J32" i="4"/>
  <c r="K32" i="4" s="1"/>
  <c r="J34" i="4"/>
  <c r="K34" i="4" s="1"/>
  <c r="M32" i="4" l="1"/>
  <c r="M34" i="4"/>
  <c r="L34" i="4" l="1"/>
  <c r="L32" i="4"/>
  <c r="E14" i="4" l="1"/>
  <c r="L31" i="4" l="1"/>
  <c r="M31" i="4"/>
  <c r="M35" i="4" s="1"/>
  <c r="I37" i="4" s="1"/>
</calcChain>
</file>

<file path=xl/sharedStrings.xml><?xml version="1.0" encoding="utf-8"?>
<sst xmlns="http://schemas.openxmlformats.org/spreadsheetml/2006/main" count="71" uniqueCount="66">
  <si>
    <t>Средняя арифметическая величина является надежной (не превышает 33%)</t>
  </si>
  <si>
    <t>Источник обоснования цены</t>
  </si>
  <si>
    <t>рублей</t>
  </si>
  <si>
    <t>Начальная (максимальная) цена контракта с учетом лимитов бюджетных обязательств</t>
  </si>
  <si>
    <t xml:space="preserve">Подготовлено в соответствии с Методическими рекомендациями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исполнителем), утвержденными приказом Минэкономразвития России от 02.10.2013 № 567
</t>
  </si>
  <si>
    <t>Обоснования начальной (максимальной) цены контракта, цены контракта, заключаемого с единственным поставщиком (подрядчиком, исполнителем)</t>
  </si>
  <si>
    <t>(указывается предмет контракта)</t>
  </si>
  <si>
    <t>Основные характеристики объекта закупки</t>
  </si>
  <si>
    <t>Расчет НМЦК</t>
  </si>
  <si>
    <t>Дата подготовки обоснования НМЦК:</t>
  </si>
  <si>
    <t>Используемый метод определения НМЦК с обоснованием:</t>
  </si>
  <si>
    <t>Приложение № 1 к обоснованию НМЦК.</t>
  </si>
  <si>
    <t>Работник контрактной службы/</t>
  </si>
  <si>
    <t>контрактный управляющий:</t>
  </si>
  <si>
    <t>(должность)</t>
  </si>
  <si>
    <t>(подпись/расшифровка подписи)</t>
  </si>
  <si>
    <t>Ф.И.О. исполнителя/контактный телефон</t>
  </si>
  <si>
    <t>/                                                       /</t>
  </si>
  <si>
    <t xml:space="preserve">    </t>
  </si>
  <si>
    <t>“          ”</t>
  </si>
  <si>
    <t xml:space="preserve">Метод сопоставимых рыночных цен (анализа рынка), так как он является приоритетным для определения и обоснования НМЦК. </t>
  </si>
  <si>
    <t>01.13.33.000</t>
  </si>
  <si>
    <t>01.13.19.000</t>
  </si>
  <si>
    <t>01.13.39.110</t>
  </si>
  <si>
    <t>01.13.12.150</t>
  </si>
  <si>
    <t>01.13.12.120</t>
  </si>
  <si>
    <t>01.13.51.120</t>
  </si>
  <si>
    <t>01.13.39.190</t>
  </si>
  <si>
    <t>01.13.44.000</t>
  </si>
  <si>
    <t>01.13.43.110</t>
  </si>
  <si>
    <t>01.13.41.110</t>
  </si>
  <si>
    <t>01.13.32.000</t>
  </si>
  <si>
    <t>01.13.31.000</t>
  </si>
  <si>
    <t>01.13.34.000</t>
  </si>
  <si>
    <t>01.13.49.130</t>
  </si>
  <si>
    <t>01.13.49.110</t>
  </si>
  <si>
    <t>01.13.42.000</t>
  </si>
  <si>
    <t>01.13.80.000</t>
  </si>
  <si>
    <t>№ п/п</t>
  </si>
  <si>
    <t xml:space="preserve">Наименование товара </t>
  </si>
  <si>
    <t>ед. изм</t>
  </si>
  <si>
    <t xml:space="preserve">кол-во </t>
  </si>
  <si>
    <t>цена 1</t>
  </si>
  <si>
    <t>цена 2</t>
  </si>
  <si>
    <t>цена 3</t>
  </si>
  <si>
    <t>Количество источников ценовой информации</t>
  </si>
  <si>
    <t>Средняя цена, за единицу измерения</t>
  </si>
  <si>
    <t>Среднее квадратическое отклонение</t>
  </si>
  <si>
    <t>Коэффициент вариации цены</t>
  </si>
  <si>
    <t>Стоимость, руб.</t>
  </si>
  <si>
    <t>ИТОГО:</t>
  </si>
  <si>
    <t>Приложение 1</t>
  </si>
  <si>
    <t>ОКПД2</t>
  </si>
  <si>
    <t>8 (343) 214-36-05</t>
  </si>
  <si>
    <t>11.07.11.112</t>
  </si>
  <si>
    <t>11.07.11.111</t>
  </si>
  <si>
    <t>Поставка минеральной воды и сока</t>
  </si>
  <si>
    <t>л</t>
  </si>
  <si>
    <t xml:space="preserve">Сок из фруктов и (или) овощей </t>
  </si>
  <si>
    <t>10.32.19.112</t>
  </si>
  <si>
    <t>2021 г.</t>
  </si>
  <si>
    <t>шт</t>
  </si>
  <si>
    <t>Вода минеральная природная питьевая упакованная (0,6 л.)</t>
  </si>
  <si>
    <t>Вода минеральная природная питьевая упакованная (0,5 л.)</t>
  </si>
  <si>
    <t>Вода минеральная столовая (негазированная)</t>
  </si>
  <si>
    <t>Коммерческое предложение бн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</si>
</sst>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\-#,##0.00\ "/>
    <numFmt numFmtId="166" formatCode="[$-FC19]dd\ mmmm\ yyyy\ \г\.;@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0" fontId="23" fillId="0" borderId="0"/>
  </cellStyleXfs>
  <cellXfs count="107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/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2" fontId="13" fillId="0" borderId="0" xfId="0" applyNumberFormat="1" applyFont="1"/>
    <xf numFmtId="0" fontId="11" fillId="0" borderId="0" xfId="0" applyFo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distributed" wrapText="1" readingOrder="1"/>
    </xf>
    <xf numFmtId="0" fontId="19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7" fillId="0" borderId="0" xfId="0" applyFont="1" applyBorder="1" applyAlignment="1">
      <alignment horizontal="center" wrapText="1"/>
    </xf>
    <xf numFmtId="0" fontId="18" fillId="0" borderId="0" xfId="0" applyFont="1" applyAlignment="1">
      <alignment vertical="top" wrapText="1"/>
    </xf>
    <xf numFmtId="0" fontId="3" fillId="0" borderId="0" xfId="0" applyFont="1" applyFill="1"/>
    <xf numFmtId="0" fontId="19" fillId="0" borderId="0" xfId="0" applyFont="1" applyFill="1" applyAlignment="1">
      <alignment horizontal="center" wrapText="1"/>
    </xf>
    <xf numFmtId="0" fontId="0" fillId="0" borderId="0" xfId="0" applyFill="1"/>
    <xf numFmtId="0" fontId="17" fillId="0" borderId="0" xfId="0" applyFont="1" applyFill="1" applyAlignment="1">
      <alignment horizontal="right" wrapText="1"/>
    </xf>
    <xf numFmtId="0" fontId="13" fillId="0" borderId="0" xfId="0" applyFont="1" applyFill="1"/>
    <xf numFmtId="0" fontId="17" fillId="0" borderId="3" xfId="0" applyFont="1" applyBorder="1" applyAlignment="1">
      <alignment horizontal="right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/>
    </xf>
    <xf numFmtId="3" fontId="13" fillId="0" borderId="0" xfId="0" applyNumberFormat="1" applyFont="1"/>
    <xf numFmtId="0" fontId="16" fillId="0" borderId="0" xfId="0" applyFont="1" applyAlignment="1"/>
    <xf numFmtId="0" fontId="5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top"/>
    </xf>
    <xf numFmtId="1" fontId="8" fillId="0" borderId="1" xfId="4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3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0" fontId="8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0" fontId="8" fillId="0" borderId="1" xfId="1" applyNumberFormat="1" applyFont="1" applyBorder="1" applyAlignment="1">
      <alignment horizontal="center" vertical="center"/>
    </xf>
    <xf numFmtId="4" fontId="0" fillId="0" borderId="0" xfId="0" applyNumberFormat="1"/>
    <xf numFmtId="0" fontId="17" fillId="0" borderId="3" xfId="0" applyFont="1" applyBorder="1" applyAlignment="1">
      <alignment horizontal="right" vertical="center"/>
    </xf>
    <xf numFmtId="2" fontId="8" fillId="0" borderId="1" xfId="4" applyNumberFormat="1" applyFont="1" applyFill="1" applyBorder="1" applyAlignment="1">
      <alignment horizontal="center" vertical="center" wrapText="1"/>
    </xf>
    <xf numFmtId="2" fontId="2" fillId="0" borderId="1" xfId="4" applyNumberFormat="1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4" fontId="12" fillId="0" borderId="0" xfId="0" applyNumberFormat="1" applyFont="1"/>
    <xf numFmtId="4" fontId="5" fillId="0" borderId="0" xfId="0" applyNumberFormat="1" applyFont="1"/>
    <xf numFmtId="4" fontId="7" fillId="0" borderId="0" xfId="0" applyNumberFormat="1" applyFont="1"/>
    <xf numFmtId="4" fontId="10" fillId="0" borderId="0" xfId="0" applyNumberFormat="1" applyFont="1"/>
    <xf numFmtId="0" fontId="8" fillId="2" borderId="1" xfId="0" applyFont="1" applyFill="1" applyBorder="1" applyAlignment="1">
      <alignment horizontal="left" vertical="top" wrapText="1"/>
    </xf>
    <xf numFmtId="165" fontId="2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center" wrapText="1"/>
    </xf>
    <xf numFmtId="0" fontId="11" fillId="0" borderId="2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justify" vertical="distributed" wrapText="1"/>
    </xf>
    <xf numFmtId="0" fontId="19" fillId="0" borderId="0" xfId="0" applyFont="1" applyAlignment="1">
      <alignment horizontal="center" wrapText="1"/>
    </xf>
    <xf numFmtId="0" fontId="19" fillId="0" borderId="3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left" vertical="center"/>
    </xf>
  </cellXfs>
  <cellStyles count="5">
    <cellStyle name="Excel Built-in Normal" xfId="2"/>
    <cellStyle name="Обычный" xfId="0" builtinId="0"/>
    <cellStyle name="Обычный 2" xfId="4"/>
    <cellStyle name="Финансовый" xfId="1" builtinId="3"/>
    <cellStyle name="Финансовый 2" xfId="3"/>
  </cellStyles>
  <dxfs count="1"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tabSelected="1" view="pageBreakPreview" topLeftCell="A11" zoomScaleNormal="100" zoomScaleSheetLayoutView="100" workbookViewId="0">
      <selection activeCell="J22" sqref="J22"/>
    </sheetView>
  </sheetViews>
  <sheetFormatPr defaultColWidth="9.140625" defaultRowHeight="15" x14ac:dyDescent="0.25"/>
  <cols>
    <col min="1" max="1" width="3.28515625" style="2" customWidth="1"/>
    <col min="2" max="2" width="10" style="2" customWidth="1"/>
    <col min="3" max="3" width="41.7109375" style="1" customWidth="1"/>
    <col min="4" max="4" width="4.28515625" style="1" customWidth="1"/>
    <col min="5" max="5" width="6.42578125" style="2" customWidth="1"/>
    <col min="6" max="8" width="11.42578125" style="28" customWidth="1"/>
    <col min="9" max="9" width="9.42578125" style="18" customWidth="1"/>
    <col min="10" max="10" width="8" style="3" customWidth="1"/>
    <col min="11" max="11" width="9.42578125" style="3" customWidth="1"/>
    <col min="12" max="12" width="8.42578125" style="3" customWidth="1"/>
    <col min="13" max="13" width="12" style="3" customWidth="1"/>
    <col min="14" max="14" width="11.42578125" style="3" customWidth="1"/>
    <col min="15" max="15" width="9" style="2" customWidth="1"/>
    <col min="16" max="16" width="8.7109375" style="2" customWidth="1"/>
    <col min="17" max="17" width="10.7109375" style="70" customWidth="1"/>
    <col min="18" max="18" width="5.28515625" style="3" customWidth="1"/>
    <col min="19" max="19" width="5.7109375" style="2" customWidth="1"/>
    <col min="20" max="20" width="4.85546875" style="3" customWidth="1"/>
    <col min="21" max="21" width="5.42578125" style="3" customWidth="1"/>
    <col min="22" max="22" width="5.140625" style="3" customWidth="1"/>
    <col min="23" max="24" width="5.5703125" style="3" customWidth="1"/>
    <col min="25" max="25" width="6" style="4" customWidth="1"/>
    <col min="26" max="26" width="5.5703125" style="5" customWidth="1"/>
    <col min="27" max="27" width="11.85546875" style="5" customWidth="1"/>
    <col min="28" max="28" width="9.7109375" style="6" customWidth="1"/>
    <col min="29" max="16384" width="9.140625" style="2"/>
  </cols>
  <sheetData>
    <row r="1" spans="1:30" ht="15" customHeight="1" x14ac:dyDescent="0.25">
      <c r="I1" s="84" t="s">
        <v>4</v>
      </c>
      <c r="J1" s="84"/>
      <c r="K1" s="84"/>
      <c r="L1" s="84"/>
      <c r="M1" s="84"/>
    </row>
    <row r="2" spans="1:30" x14ac:dyDescent="0.25">
      <c r="I2" s="84"/>
      <c r="J2" s="84"/>
      <c r="K2" s="84"/>
      <c r="L2" s="84"/>
      <c r="M2" s="84"/>
    </row>
    <row r="3" spans="1:30" x14ac:dyDescent="0.25">
      <c r="I3" s="84"/>
      <c r="J3" s="84"/>
      <c r="K3" s="84"/>
      <c r="L3" s="84"/>
      <c r="M3" s="84"/>
    </row>
    <row r="4" spans="1:30" x14ac:dyDescent="0.25">
      <c r="I4" s="84"/>
      <c r="J4" s="84"/>
      <c r="K4" s="84"/>
      <c r="L4" s="84"/>
      <c r="M4" s="84"/>
    </row>
    <row r="5" spans="1:30" x14ac:dyDescent="0.25">
      <c r="I5" s="84"/>
      <c r="J5" s="84"/>
      <c r="K5" s="84"/>
      <c r="L5" s="84"/>
      <c r="M5" s="84"/>
    </row>
    <row r="6" spans="1:30" x14ac:dyDescent="0.25">
      <c r="I6" s="84"/>
      <c r="J6" s="84"/>
      <c r="K6" s="84"/>
      <c r="L6" s="84"/>
      <c r="M6" s="84"/>
    </row>
    <row r="7" spans="1:30" x14ac:dyDescent="0.25">
      <c r="I7" s="23"/>
      <c r="J7" s="23"/>
      <c r="K7" s="23"/>
      <c r="L7" s="23"/>
      <c r="M7" s="23"/>
    </row>
    <row r="8" spans="1:30" ht="16.5" customHeight="1" x14ac:dyDescent="0.25">
      <c r="A8" s="85" t="s">
        <v>5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spans="1:30" ht="16.5" customHeight="1" x14ac:dyDescent="0.2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30" ht="16.5" customHeight="1" x14ac:dyDescent="0.25">
      <c r="A10" s="24"/>
      <c r="B10" s="38"/>
      <c r="C10" s="24"/>
      <c r="D10" s="24"/>
      <c r="E10" s="24"/>
      <c r="F10" s="29"/>
      <c r="G10" s="29"/>
      <c r="H10" s="29"/>
      <c r="I10" s="24"/>
      <c r="J10" s="24"/>
      <c r="K10" s="24"/>
      <c r="L10" s="24"/>
      <c r="M10" s="24"/>
    </row>
    <row r="11" spans="1:30" ht="16.5" x14ac:dyDescent="0.25">
      <c r="A11" s="86" t="s">
        <v>56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</row>
    <row r="12" spans="1:30" x14ac:dyDescent="0.25">
      <c r="A12" s="87" t="s">
        <v>6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30" x14ac:dyDescent="0.25">
      <c r="A13" s="43"/>
      <c r="B13" s="43"/>
      <c r="C13" s="44"/>
      <c r="D13" s="44"/>
      <c r="E13" s="43"/>
      <c r="I13" s="45"/>
      <c r="J13" s="45"/>
      <c r="K13" s="45"/>
      <c r="L13" s="45"/>
      <c r="M13" s="45"/>
    </row>
    <row r="14" spans="1:30" ht="15.75" customHeight="1" x14ac:dyDescent="0.25">
      <c r="A14" s="88" t="s">
        <v>7</v>
      </c>
      <c r="B14" s="89"/>
      <c r="C14" s="89"/>
      <c r="D14" s="90"/>
      <c r="E14" s="91" t="str">
        <f>A11</f>
        <v>Поставка минеральной воды и сока</v>
      </c>
      <c r="F14" s="92"/>
      <c r="G14" s="92"/>
      <c r="H14" s="92"/>
      <c r="I14" s="92"/>
      <c r="J14" s="92"/>
      <c r="K14" s="92"/>
      <c r="L14" s="92"/>
      <c r="M14" s="93"/>
      <c r="N14" s="22"/>
      <c r="O14" s="22"/>
      <c r="P14" s="3"/>
      <c r="R14" s="2"/>
      <c r="U14" s="2"/>
      <c r="Y14" s="3"/>
      <c r="Z14" s="3"/>
      <c r="AA14" s="4"/>
      <c r="AB14" s="5"/>
      <c r="AC14" s="5"/>
      <c r="AD14" s="6"/>
    </row>
    <row r="15" spans="1:30" ht="42" customHeight="1" x14ac:dyDescent="0.25">
      <c r="A15" s="94" t="s">
        <v>10</v>
      </c>
      <c r="B15" s="95"/>
      <c r="C15" s="95"/>
      <c r="D15" s="96"/>
      <c r="E15" s="97" t="s">
        <v>20</v>
      </c>
      <c r="F15" s="98"/>
      <c r="G15" s="98"/>
      <c r="H15" s="98"/>
      <c r="I15" s="98"/>
      <c r="J15" s="98"/>
      <c r="K15" s="98"/>
      <c r="L15" s="98"/>
      <c r="M15" s="99"/>
      <c r="N15" s="22"/>
      <c r="O15" s="22"/>
      <c r="P15" s="3"/>
      <c r="R15" s="2"/>
      <c r="U15" s="2"/>
      <c r="Y15" s="3"/>
      <c r="Z15" s="3"/>
      <c r="AA15" s="4"/>
      <c r="AB15" s="5"/>
      <c r="AC15" s="5"/>
      <c r="AD15" s="6"/>
    </row>
    <row r="16" spans="1:30" ht="15.75" x14ac:dyDescent="0.25">
      <c r="A16" s="100" t="s">
        <v>8</v>
      </c>
      <c r="B16" s="101"/>
      <c r="C16" s="101"/>
      <c r="D16" s="102"/>
      <c r="E16" s="103" t="s">
        <v>11</v>
      </c>
      <c r="F16" s="103"/>
      <c r="G16" s="103"/>
      <c r="H16" s="103"/>
      <c r="I16" s="103"/>
      <c r="J16" s="103"/>
      <c r="K16" s="103"/>
      <c r="L16" s="103"/>
      <c r="M16" s="103"/>
      <c r="N16" s="22"/>
      <c r="O16" s="22"/>
      <c r="P16" s="3"/>
      <c r="R16" s="2"/>
      <c r="U16" s="2"/>
      <c r="Y16" s="3"/>
      <c r="Z16" s="3"/>
      <c r="AA16" s="4"/>
      <c r="AB16" s="5"/>
      <c r="AC16" s="5"/>
      <c r="AD16" s="6"/>
    </row>
    <row r="17" spans="1:17" ht="16.5" customHeight="1" x14ac:dyDescent="0.25">
      <c r="A17" s="105" t="s">
        <v>9</v>
      </c>
      <c r="B17" s="105"/>
      <c r="C17" s="105"/>
      <c r="D17" s="105"/>
      <c r="E17" s="106">
        <v>44237</v>
      </c>
      <c r="F17" s="106"/>
      <c r="G17" s="106"/>
      <c r="H17" s="106"/>
      <c r="I17" s="106"/>
      <c r="J17" s="106"/>
      <c r="K17" s="106"/>
      <c r="L17" s="106"/>
      <c r="M17" s="106"/>
    </row>
    <row r="18" spans="1:17" x14ac:dyDescent="0.25">
      <c r="I18" s="22"/>
      <c r="J18" s="22"/>
      <c r="K18" s="22"/>
      <c r="L18" s="22"/>
      <c r="M18" s="22"/>
    </row>
    <row r="19" spans="1:17" ht="15.75" x14ac:dyDescent="0.25">
      <c r="A19" s="76" t="s">
        <v>12</v>
      </c>
      <c r="B19" s="76"/>
      <c r="C19" s="76"/>
      <c r="D19" s="76"/>
      <c r="E19"/>
      <c r="F19" s="30"/>
      <c r="G19" s="30"/>
      <c r="H19" s="30"/>
      <c r="I19" s="22"/>
      <c r="J19" s="22"/>
      <c r="K19" s="22"/>
      <c r="L19" s="22"/>
      <c r="M19" s="22"/>
    </row>
    <row r="20" spans="1:17" ht="15.75" x14ac:dyDescent="0.25">
      <c r="A20" s="76" t="s">
        <v>13</v>
      </c>
      <c r="B20" s="76"/>
      <c r="C20" s="76"/>
      <c r="D20" s="76"/>
      <c r="E20"/>
      <c r="F20" s="30"/>
      <c r="G20" s="30"/>
      <c r="H20" s="30"/>
      <c r="I20" s="22"/>
      <c r="J20" s="22"/>
      <c r="K20" s="22"/>
      <c r="L20" s="22"/>
      <c r="M20" s="22"/>
    </row>
    <row r="21" spans="1:17" ht="15.75" x14ac:dyDescent="0.25">
      <c r="A21" s="77"/>
      <c r="B21" s="77"/>
      <c r="C21" s="77"/>
      <c r="D21" s="77"/>
      <c r="E21"/>
      <c r="F21" s="30"/>
      <c r="G21" s="30"/>
      <c r="H21" s="30"/>
      <c r="I21" s="22"/>
      <c r="J21" s="22"/>
      <c r="K21" s="22"/>
      <c r="L21" s="22"/>
      <c r="M21" s="22"/>
    </row>
    <row r="22" spans="1:17" x14ac:dyDescent="0.25">
      <c r="A22" s="78" t="s">
        <v>14</v>
      </c>
      <c r="B22" s="78"/>
      <c r="C22" s="78"/>
      <c r="D22" s="78"/>
      <c r="E22"/>
      <c r="F22" s="30"/>
      <c r="G22" s="30"/>
      <c r="H22" s="30"/>
      <c r="I22" s="22"/>
      <c r="J22" s="22"/>
      <c r="K22" s="22"/>
      <c r="L22" s="22"/>
      <c r="M22" s="22"/>
    </row>
    <row r="23" spans="1:17" ht="15.75" x14ac:dyDescent="0.25">
      <c r="A23" s="79" t="s">
        <v>17</v>
      </c>
      <c r="B23" s="79"/>
      <c r="C23" s="79"/>
      <c r="D23" s="79"/>
      <c r="E23" s="25"/>
      <c r="F23" s="30"/>
      <c r="G23" s="30"/>
      <c r="H23" s="30"/>
      <c r="I23" s="22"/>
      <c r="J23" s="22"/>
      <c r="K23" s="22"/>
      <c r="L23" s="22"/>
      <c r="M23" s="22"/>
    </row>
    <row r="24" spans="1:17" x14ac:dyDescent="0.25">
      <c r="A24" s="75" t="s">
        <v>15</v>
      </c>
      <c r="B24" s="75"/>
      <c r="C24" s="75"/>
      <c r="D24" s="75"/>
      <c r="E24" s="27"/>
      <c r="F24" s="30"/>
      <c r="G24" s="30"/>
      <c r="H24" s="30"/>
      <c r="I24" s="22"/>
      <c r="J24" s="22"/>
      <c r="K24" s="22"/>
      <c r="L24" s="22"/>
      <c r="M24" s="22"/>
    </row>
    <row r="25" spans="1:17" ht="15.75" x14ac:dyDescent="0.25">
      <c r="A25" s="40" t="s">
        <v>19</v>
      </c>
      <c r="B25" s="33"/>
      <c r="C25" s="33"/>
      <c r="D25" s="62" t="s">
        <v>60</v>
      </c>
      <c r="E25" s="34"/>
      <c r="F25" s="35"/>
      <c r="G25" s="36"/>
      <c r="H25" s="36"/>
      <c r="I25" s="22"/>
      <c r="J25" s="22"/>
      <c r="K25" s="22"/>
      <c r="L25" s="22"/>
      <c r="M25" s="22"/>
    </row>
    <row r="26" spans="1:17" ht="15.75" x14ac:dyDescent="0.25">
      <c r="A26" s="80" t="s">
        <v>53</v>
      </c>
      <c r="B26" s="80"/>
      <c r="C26" s="80"/>
      <c r="D26" s="80"/>
      <c r="E26" s="26"/>
      <c r="F26" s="31"/>
      <c r="G26" s="36"/>
      <c r="H26" s="36"/>
      <c r="I26" s="22"/>
      <c r="J26" s="22"/>
      <c r="K26" s="22"/>
      <c r="L26" s="22"/>
      <c r="M26" s="22"/>
    </row>
    <row r="27" spans="1:17" x14ac:dyDescent="0.25">
      <c r="A27" s="104" t="s">
        <v>16</v>
      </c>
      <c r="B27" s="104"/>
      <c r="C27" s="104"/>
      <c r="D27" s="104"/>
      <c r="E27"/>
      <c r="F27" s="30"/>
      <c r="G27" s="30"/>
      <c r="H27" s="30"/>
      <c r="I27" s="22"/>
      <c r="J27" s="22"/>
      <c r="K27" s="22"/>
      <c r="L27" s="22"/>
      <c r="M27" s="22"/>
    </row>
    <row r="28" spans="1:17" x14ac:dyDescent="0.25">
      <c r="A28" s="37"/>
      <c r="B28" s="37"/>
      <c r="C28" s="37"/>
      <c r="D28" s="37"/>
      <c r="E28"/>
      <c r="F28" s="30"/>
      <c r="G28" s="30"/>
      <c r="H28" s="30"/>
      <c r="I28" s="22"/>
      <c r="J28" s="22"/>
      <c r="K28" s="22"/>
      <c r="L28" s="22"/>
      <c r="M28" s="56" t="s">
        <v>51</v>
      </c>
    </row>
    <row r="29" spans="1:17" s="10" customFormat="1" ht="53.25" customHeight="1" x14ac:dyDescent="0.2">
      <c r="A29" s="13" t="s">
        <v>38</v>
      </c>
      <c r="B29" s="13" t="s">
        <v>52</v>
      </c>
      <c r="C29" s="12" t="s">
        <v>39</v>
      </c>
      <c r="D29" s="12" t="s">
        <v>40</v>
      </c>
      <c r="E29" s="12" t="s">
        <v>41</v>
      </c>
      <c r="F29" s="14" t="s">
        <v>42</v>
      </c>
      <c r="G29" s="14" t="s">
        <v>43</v>
      </c>
      <c r="H29" s="48" t="s">
        <v>44</v>
      </c>
      <c r="I29" s="49" t="s">
        <v>45</v>
      </c>
      <c r="J29" s="50" t="s">
        <v>46</v>
      </c>
      <c r="K29" s="50" t="s">
        <v>47</v>
      </c>
      <c r="L29" s="50" t="s">
        <v>48</v>
      </c>
      <c r="M29" s="12" t="s">
        <v>49</v>
      </c>
      <c r="Q29" s="69"/>
    </row>
    <row r="30" spans="1:17" s="10" customFormat="1" ht="33.75" x14ac:dyDescent="0.2">
      <c r="A30" s="51"/>
      <c r="B30" s="51"/>
      <c r="C30" s="12" t="s">
        <v>1</v>
      </c>
      <c r="D30" s="50"/>
      <c r="E30" s="50"/>
      <c r="F30" s="14" t="s">
        <v>65</v>
      </c>
      <c r="G30" s="66" t="s">
        <v>65</v>
      </c>
      <c r="H30" s="66" t="s">
        <v>65</v>
      </c>
      <c r="I30" s="50"/>
      <c r="J30" s="52"/>
      <c r="K30" s="39"/>
      <c r="L30" s="57"/>
      <c r="M30" s="58"/>
      <c r="N30" s="68"/>
      <c r="Q30" s="69"/>
    </row>
    <row r="31" spans="1:17" s="10" customFormat="1" ht="22.5" x14ac:dyDescent="0.2">
      <c r="A31" s="13">
        <v>1</v>
      </c>
      <c r="B31" s="46" t="s">
        <v>54</v>
      </c>
      <c r="C31" s="73" t="s">
        <v>62</v>
      </c>
      <c r="D31" s="46" t="s">
        <v>61</v>
      </c>
      <c r="E31" s="47">
        <v>1980</v>
      </c>
      <c r="F31" s="63">
        <v>42</v>
      </c>
      <c r="G31" s="67">
        <v>40</v>
      </c>
      <c r="H31" s="67">
        <v>38</v>
      </c>
      <c r="I31" s="55">
        <v>3</v>
      </c>
      <c r="J31" s="39">
        <f>ROUND(AVERAGE(F31:H31),2)</f>
        <v>40</v>
      </c>
      <c r="K31" s="39">
        <f>SQRT(((F31-J31)^2+(G31-J31)^2+(H31-J31)^2)/(I31-1))</f>
        <v>2</v>
      </c>
      <c r="L31" s="57">
        <f>K31/J31</f>
        <v>0.05</v>
      </c>
      <c r="M31" s="59">
        <f>E31*J31</f>
        <v>79200</v>
      </c>
      <c r="N31" s="69"/>
      <c r="O31" s="69"/>
      <c r="Q31" s="69"/>
    </row>
    <row r="32" spans="1:17" s="10" customFormat="1" ht="22.5" x14ac:dyDescent="0.2">
      <c r="A32" s="13">
        <v>2</v>
      </c>
      <c r="B32" s="46" t="s">
        <v>54</v>
      </c>
      <c r="C32" s="73" t="s">
        <v>63</v>
      </c>
      <c r="D32" s="46" t="s">
        <v>61</v>
      </c>
      <c r="E32" s="47">
        <v>280</v>
      </c>
      <c r="F32" s="64">
        <v>78</v>
      </c>
      <c r="G32" s="67">
        <v>80</v>
      </c>
      <c r="H32" s="67">
        <v>75</v>
      </c>
      <c r="I32" s="55">
        <v>3</v>
      </c>
      <c r="J32" s="39">
        <f>ROUND(AVERAGE(F32:H32),2)</f>
        <v>77.67</v>
      </c>
      <c r="K32" s="39">
        <f t="shared" ref="K32:K34" si="0">SQRT(((F32-J32)^2+(G32-J32)^2+(H32-J32)^2)/(I32-1))</f>
        <v>2.5166147897522975</v>
      </c>
      <c r="L32" s="60">
        <f t="shared" ref="L32:L34" si="1">K32/J32</f>
        <v>3.2401374916342186E-2</v>
      </c>
      <c r="M32" s="59">
        <f>E32*J32</f>
        <v>21747.600000000002</v>
      </c>
      <c r="N32" s="69"/>
      <c r="O32" s="69"/>
      <c r="Q32" s="69"/>
    </row>
    <row r="33" spans="1:28" s="10" customFormat="1" ht="12.75" x14ac:dyDescent="0.2">
      <c r="A33" s="13">
        <v>3</v>
      </c>
      <c r="B33" s="46" t="s">
        <v>55</v>
      </c>
      <c r="C33" s="73" t="s">
        <v>64</v>
      </c>
      <c r="D33" s="46" t="s">
        <v>61</v>
      </c>
      <c r="E33" s="47">
        <v>360</v>
      </c>
      <c r="F33" s="64">
        <v>42</v>
      </c>
      <c r="G33" s="67">
        <v>40</v>
      </c>
      <c r="H33" s="67">
        <v>38</v>
      </c>
      <c r="I33" s="55">
        <v>3</v>
      </c>
      <c r="J33" s="39">
        <f>ROUND(AVERAGE(F33:H33),2)</f>
        <v>40</v>
      </c>
      <c r="K33" s="39">
        <f t="shared" si="0"/>
        <v>2</v>
      </c>
      <c r="L33" s="60">
        <f t="shared" ref="L33" si="2">K33/J33</f>
        <v>0.05</v>
      </c>
      <c r="M33" s="59">
        <f>E33*J33</f>
        <v>14400</v>
      </c>
      <c r="N33" s="69"/>
      <c r="O33" s="69"/>
      <c r="Q33" s="69"/>
    </row>
    <row r="34" spans="1:28" s="10" customFormat="1" ht="12.75" x14ac:dyDescent="0.2">
      <c r="A34" s="13">
        <v>4</v>
      </c>
      <c r="B34" s="46" t="s">
        <v>59</v>
      </c>
      <c r="C34" s="73" t="s">
        <v>58</v>
      </c>
      <c r="D34" s="46" t="s">
        <v>57</v>
      </c>
      <c r="E34" s="47">
        <v>351</v>
      </c>
      <c r="F34" s="65">
        <v>140</v>
      </c>
      <c r="G34" s="67">
        <v>135</v>
      </c>
      <c r="H34" s="67">
        <v>130</v>
      </c>
      <c r="I34" s="55">
        <v>3</v>
      </c>
      <c r="J34" s="39">
        <f>ROUND(AVERAGE(F34:H34),2)</f>
        <v>135</v>
      </c>
      <c r="K34" s="39">
        <f t="shared" si="0"/>
        <v>5</v>
      </c>
      <c r="L34" s="60">
        <f t="shared" si="1"/>
        <v>3.7037037037037035E-2</v>
      </c>
      <c r="M34" s="59">
        <f>E34*J34</f>
        <v>47385</v>
      </c>
      <c r="N34" s="69"/>
      <c r="O34" s="69"/>
      <c r="Q34" s="69"/>
    </row>
    <row r="35" spans="1:28" x14ac:dyDescent="0.25">
      <c r="A35" s="81" t="s">
        <v>50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3"/>
      <c r="M35" s="53">
        <f>SUM(M31:M34)</f>
        <v>162732.6</v>
      </c>
      <c r="N35" s="2"/>
      <c r="Q35" s="69"/>
      <c r="R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5">
      <c r="A36" s="54" t="s">
        <v>0</v>
      </c>
      <c r="B36" s="54"/>
      <c r="C36" s="54"/>
      <c r="D36" s="54"/>
      <c r="E36" s="54"/>
      <c r="F36" s="54"/>
      <c r="G36" s="32"/>
      <c r="H36" s="32"/>
      <c r="I36" s="19"/>
      <c r="J36" s="41"/>
      <c r="K36" s="16"/>
      <c r="L36" s="2"/>
      <c r="M36" s="2"/>
      <c r="O36" s="6"/>
      <c r="P36" s="6"/>
      <c r="Q36" s="71"/>
      <c r="S36" s="6"/>
      <c r="Z36" s="9"/>
    </row>
    <row r="37" spans="1:28" x14ac:dyDescent="0.25">
      <c r="A37" s="42" t="s">
        <v>3</v>
      </c>
      <c r="B37" s="42"/>
      <c r="C37" s="42"/>
      <c r="D37" s="42"/>
      <c r="E37" s="42"/>
      <c r="F37" s="42"/>
      <c r="G37" s="42"/>
      <c r="H37" s="42"/>
      <c r="I37" s="74">
        <f>M35</f>
        <v>162732.6</v>
      </c>
      <c r="J37" s="20" t="s">
        <v>2</v>
      </c>
      <c r="K37" s="17"/>
      <c r="L37" s="17"/>
      <c r="M37" s="17"/>
      <c r="N37" s="11"/>
      <c r="O37" s="6"/>
      <c r="P37" s="6"/>
      <c r="Q37" s="71"/>
      <c r="S37" s="6"/>
      <c r="Z37" s="9"/>
    </row>
    <row r="38" spans="1:28" s="5" customFormat="1" ht="12.75" x14ac:dyDescent="0.2">
      <c r="A38" s="21"/>
      <c r="B38" s="21"/>
      <c r="C38" s="21"/>
      <c r="D38" s="10"/>
      <c r="E38" s="10"/>
      <c r="F38" s="32"/>
      <c r="G38" s="32"/>
      <c r="H38" s="32"/>
      <c r="I38" s="19"/>
      <c r="J38" s="15"/>
      <c r="K38" s="15" t="s">
        <v>18</v>
      </c>
      <c r="L38" s="15"/>
      <c r="M38" s="15"/>
      <c r="N38" s="7"/>
      <c r="O38" s="9"/>
      <c r="P38" s="9"/>
      <c r="Q38" s="72"/>
      <c r="R38" s="7"/>
      <c r="S38" s="9"/>
      <c r="T38" s="7"/>
      <c r="U38" s="7"/>
      <c r="V38" s="7"/>
      <c r="W38" s="7"/>
      <c r="X38" s="7"/>
      <c r="Y38" s="8"/>
      <c r="Z38" s="9"/>
      <c r="AB38" s="9"/>
    </row>
  </sheetData>
  <mergeCells count="21">
    <mergeCell ref="A26:D26"/>
    <mergeCell ref="A35:L35"/>
    <mergeCell ref="I1:M6"/>
    <mergeCell ref="A8:M9"/>
    <mergeCell ref="A11:M11"/>
    <mergeCell ref="A12:M12"/>
    <mergeCell ref="A14:D14"/>
    <mergeCell ref="E14:M14"/>
    <mergeCell ref="A15:D15"/>
    <mergeCell ref="E15:M15"/>
    <mergeCell ref="A16:D16"/>
    <mergeCell ref="E16:M16"/>
    <mergeCell ref="A27:D27"/>
    <mergeCell ref="A17:D17"/>
    <mergeCell ref="E17:M17"/>
    <mergeCell ref="A24:D24"/>
    <mergeCell ref="A19:D19"/>
    <mergeCell ref="A20:D20"/>
    <mergeCell ref="A21:D21"/>
    <mergeCell ref="A22:D22"/>
    <mergeCell ref="A23:D23"/>
  </mergeCells>
  <conditionalFormatting sqref="L31:L34">
    <cfRule type="cellIs" dxfId="0" priority="1" operator="greaterThanOrEqual">
      <formula>0.33</formula>
    </cfRule>
  </conditionalFormatting>
  <pageMargins left="0.26" right="0" top="0" bottom="0" header="0.59055118110236227" footer="0.59055118110236227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workbookViewId="0">
      <selection activeCell="B17" sqref="B17"/>
    </sheetView>
  </sheetViews>
  <sheetFormatPr defaultRowHeight="15" x14ac:dyDescent="0.25"/>
  <cols>
    <col min="2" max="2" width="18.28515625" customWidth="1"/>
    <col min="3" max="3" width="14.85546875" style="61" customWidth="1"/>
  </cols>
  <sheetData>
    <row r="1" spans="2:3" x14ac:dyDescent="0.25">
      <c r="B1" t="s">
        <v>34</v>
      </c>
      <c r="C1" s="61">
        <v>2193.3799999999997</v>
      </c>
    </row>
    <row r="2" spans="2:3" x14ac:dyDescent="0.25">
      <c r="B2" t="s">
        <v>36</v>
      </c>
      <c r="C2" s="61">
        <v>8015</v>
      </c>
    </row>
    <row r="3" spans="2:3" x14ac:dyDescent="0.25">
      <c r="B3" t="s">
        <v>27</v>
      </c>
      <c r="C3" s="61">
        <v>8636.59</v>
      </c>
    </row>
    <row r="4" spans="2:3" x14ac:dyDescent="0.25">
      <c r="B4" t="s">
        <v>35</v>
      </c>
      <c r="C4" s="61">
        <v>11717.16</v>
      </c>
    </row>
    <row r="5" spans="2:3" x14ac:dyDescent="0.25">
      <c r="B5" t="s">
        <v>28</v>
      </c>
      <c r="C5" s="61">
        <v>13139.81</v>
      </c>
    </row>
    <row r="6" spans="2:3" x14ac:dyDescent="0.25">
      <c r="B6" t="s">
        <v>24</v>
      </c>
      <c r="C6" s="61">
        <v>17882.849999999999</v>
      </c>
    </row>
    <row r="7" spans="2:3" x14ac:dyDescent="0.25">
      <c r="B7" t="s">
        <v>21</v>
      </c>
      <c r="C7" s="61">
        <v>24383.65</v>
      </c>
    </row>
    <row r="8" spans="2:3" x14ac:dyDescent="0.25">
      <c r="B8" t="s">
        <v>30</v>
      </c>
      <c r="C8" s="61">
        <v>29008.85</v>
      </c>
    </row>
    <row r="9" spans="2:3" x14ac:dyDescent="0.25">
      <c r="B9" t="s">
        <v>23</v>
      </c>
      <c r="C9" s="61">
        <v>33252.560000000005</v>
      </c>
    </row>
    <row r="10" spans="2:3" x14ac:dyDescent="0.25">
      <c r="B10" t="s">
        <v>25</v>
      </c>
      <c r="C10" s="61">
        <v>36868.65</v>
      </c>
    </row>
    <row r="11" spans="2:3" x14ac:dyDescent="0.25">
      <c r="B11" t="s">
        <v>29</v>
      </c>
      <c r="C11" s="61">
        <v>41245.75</v>
      </c>
    </row>
    <row r="12" spans="2:3" x14ac:dyDescent="0.25">
      <c r="B12" t="s">
        <v>37</v>
      </c>
      <c r="C12" s="61">
        <v>48673.83</v>
      </c>
    </row>
    <row r="13" spans="2:3" x14ac:dyDescent="0.25">
      <c r="B13" t="s">
        <v>22</v>
      </c>
      <c r="C13" s="61">
        <v>49466.94</v>
      </c>
    </row>
    <row r="14" spans="2:3" x14ac:dyDescent="0.25">
      <c r="B14" t="s">
        <v>32</v>
      </c>
      <c r="C14" s="61">
        <v>64900</v>
      </c>
    </row>
    <row r="15" spans="2:3" x14ac:dyDescent="0.25">
      <c r="B15" t="s">
        <v>31</v>
      </c>
      <c r="C15" s="61">
        <v>78968.2</v>
      </c>
    </row>
    <row r="16" spans="2:3" x14ac:dyDescent="0.25">
      <c r="B16" t="s">
        <v>33</v>
      </c>
      <c r="C16" s="61">
        <v>108200</v>
      </c>
    </row>
    <row r="17" spans="2:3" x14ac:dyDescent="0.25">
      <c r="B17" t="s">
        <v>26</v>
      </c>
      <c r="C17" s="61">
        <v>109427.5</v>
      </c>
    </row>
  </sheetData>
  <sortState ref="B1:C27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вар1</vt:lpstr>
      <vt:lpstr>Лист1</vt:lpstr>
      <vt:lpstr>вар1!Область_печати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2021-02-16T06:20:00Z</dcterms:modified>
</cp:coreProperties>
</file>