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Больница\2025\ЗАКУПКИ\Запросы котировок\пп. «а» п. 2 ч. 10 ст. 24 (норм жизнеобесп)\МЕДИКАМЕНТЫ\Этанерцепт\"/>
    </mc:Choice>
  </mc:AlternateContent>
  <xr:revisionPtr revIDLastSave="0" documentId="13_ncr:1_{2D23A2E1-8A84-4B38-968D-510DA2053544}" xr6:coauthVersionLast="47" xr6:coauthVersionMax="47" xr10:uidLastSave="{00000000-0000-0000-0000-000000000000}"/>
  <bookViews>
    <workbookView xWindow="13740" yWindow="240" windowWidth="14580" windowHeight="15285" xr2:uid="{00000000-000D-0000-FFFF-FFFF00000000}"/>
  </bookViews>
  <sheets>
    <sheet name="НМЦК" sheetId="7" r:id="rId1"/>
  </sheets>
  <definedNames>
    <definedName name="_xlnm.Print_Area" localSheetId="0">НМЦК!$A$1:$G$38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7" l="1"/>
  <c r="G15" i="7" l="1"/>
  <c r="G16" i="7"/>
  <c r="G14" i="7"/>
  <c r="G13" i="7"/>
  <c r="G35" i="7"/>
  <c r="G12" i="7"/>
  <c r="G23" i="7"/>
  <c r="G17" i="7"/>
  <c r="G18" i="7" l="1"/>
  <c r="G24" i="7"/>
  <c r="G30" i="7"/>
  <c r="G29" i="7"/>
  <c r="G28" i="7"/>
  <c r="G22" i="7"/>
  <c r="E8" i="7" l="1"/>
  <c r="G25" i="7"/>
  <c r="G31" i="7"/>
  <c r="G32" i="7" l="1"/>
  <c r="G8" i="7" s="1"/>
  <c r="F5" i="7" s="1"/>
</calcChain>
</file>

<file path=xl/sharedStrings.xml><?xml version="1.0" encoding="utf-8"?>
<sst xmlns="http://schemas.openxmlformats.org/spreadsheetml/2006/main" count="81" uniqueCount="60">
  <si>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</si>
  <si>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</si>
  <si>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</si>
  <si>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</si>
  <si>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</si>
  <si>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</si>
  <si>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</si>
  <si>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</si>
  <si>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</si>
  <si>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</si>
  <si>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</si>
  <si>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</si>
  <si>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</si>
  <si>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</si>
  <si>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</si>
  <si>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</si>
  <si>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</si>
  <si>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</si>
  <si>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</si>
  <si>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</si>
  <si>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</si>
  <si>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</si>
  <si>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</si>
  <si>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</si>
  <si>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 xml:space="preserve">Минимальная цена за единицу лекарственного препарата 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</si>
  <si>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</si>
  <si>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№ РУ (дата регистрации цены (номер решения)</t>
  </si>
  <si>
    <t>см[3*];^мл (мл)</t>
  </si>
  <si>
    <t>Поставка лекарственных препаратов для медицинского применения</t>
  </si>
  <si>
    <t>«Обоснование начальной (максимальной) цены контракта»</t>
  </si>
  <si>
    <t>ЭТАНЕРЦЕПТ 21.20.10.214-000006-1-00089-0000000000000 РАСТВОР ДЛЯ ПОДКОЖНОГО ВВЕДЕНИЯ 50 мг/мл</t>
  </si>
  <si>
    <t>Этанерцепт 	Энбрел	 раствор для подкожного введения, 50 мг/мл, 1 мл - шприц (4)  / в комплекте с салфетками спиртовыми-4 шт. / - пачка картонная</t>
  </si>
  <si>
    <t>Этанерцепт	 Эрелзи® 	раствор для подкожного введения, 50 мг/мл, 1 мл - шприцы (4) - пачки картонные</t>
  </si>
  <si>
    <t>Предельная цена за упаковку 
без НДС и оптовой надбавки,
 руб.</t>
  </si>
  <si>
    <t>Цена за единицу измерения
без НДС и оптовой надбавки,
 руб.</t>
  </si>
  <si>
    <t>Цена за упаковку, 
без НДС и оптовой надбавки,
 руб.</t>
  </si>
  <si>
    <t>Цена за единицу 
без НДС и оптовой надбавки,
 руб.</t>
  </si>
  <si>
    <t>ЛП-№(005722)-(РГ-RU) 06.08.2024 
25-7-4295456-изм</t>
  </si>
  <si>
    <t xml:space="preserve">Вл.Сандоз д.д., Словения (SI76665623); Вып.к.Перв.Уп.Втор.Уп.Пр.Новартис Фармасьютикал Мэньюфекчуринг ГмбХ, Австрия (83 292/7016); </t>
  </si>
  <si>
    <t>Этанерцепт	 Эрелзи® раствор для подкожного введения, 50 мг/мл, 1 мл - шприц (4)  - пачка картонная</t>
  </si>
  <si>
    <t>ЛСР-006652/09   	23.10.2024 
25-7-4302641-изм</t>
  </si>
  <si>
    <t xml:space="preserve">Вл.Пфайзер Инк, США (13-5315170); Вып.к.Перв.Уп.Втор.Уп.Пр.Пфайзер Мэнюфэкчуринг Бельгия НВ, Бельгия (BE 0400778165); </t>
  </si>
  <si>
    <t>исх от 09.12.2024 № АЛ/КП/1224-000056</t>
  </si>
  <si>
    <t>исх от 09.12.2024 № 1085</t>
  </si>
  <si>
    <t>исх от 09.12.2024 № 1738</t>
  </si>
  <si>
    <t>№ 3666000798024000149 https://zakupki.gov.ru/epz/contract/contractCard/document-info.html?reestrNumber=3666000798024000149&amp;contractInfoId=90325245</t>
  </si>
  <si>
    <t>№ 2661000039424000047 https://zakupki.gov.ru/epz/contract/contractCard/document-info.html?reestrNumber=2661000039424000047&amp;contractInfoId=90416716</t>
  </si>
  <si>
    <t>№ 2041100854224000180 https://zakupki.gov.ru/epz/contract/contractCard/document-info.html?reestrNumber=2041100854224000180&amp;contractInfoId=91010807</t>
  </si>
  <si>
    <t>ЛП-007057 23.05.2023 
688/20-23</t>
  </si>
  <si>
    <t xml:space="preserve">Вл.Вып.к.Перв.Уп.Втор.Уп.Пр.Общество с ограниченной ответственностью "ПСК Фарма" (ООО "ПСК Фарма"), Россия (5010048402); </t>
  </si>
  <si>
    <t>Этанерцепт Этанерцепт ПСК раствор для подкожного введения, 50 мг/мл, 1 мл - шприцы (4)  / в комплекте с салфетками спиртовыми - 4 шт. / - пачки картонные</t>
  </si>
  <si>
    <t>ЛП-007057 24.06.2024 
25-7-4290176-изм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</si>
  <si>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</si>
  <si>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Этанерцепт Ривия® раствор для подкожного введения, 50 мг/мл, 1 мл - шприцы (4)  / в комплекте с салфетками спиртовыми - 4 шт. / - пачки картонные</t>
  </si>
  <si>
    <t>*</t>
  </si>
  <si>
    <t>Этанерцепт 	Энбрел	 раствор для подкожного введения, 50 мг/мл, 1 мл - шприц (4)  / в комплекте с салфетками спиртовыми - 4 шт. / - пачка картонная</t>
  </si>
  <si>
    <t>ЛП-№(006897)-(РГ-RU) 29.01.2025 
25-7-4314064-изм</t>
  </si>
  <si>
    <t>ЛП-№(005745)-(РГ-RU) 24.09.2024 
25-7-4299918-изм</t>
  </si>
  <si>
    <t>№ 2870990814024000067 https://zakupki.gov.ru/epz/contract/contractCard/document-info.html?reestrNumber=2870990814024000067&amp;contractInfoId=93351537</t>
  </si>
  <si>
    <t>№ 3666000798024000532 https://zakupki.gov.ru/epz/contract/contractCard/document-info.html?reestrNumber=3666000798024000532&amp;contractInfoId=96597729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</si>
</sst>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Liberation Serif"/>
      <charset val="204"/>
    </font>
    <font>
      <sz val="11"/>
      <color rgb="FF0070C0"/>
      <name val="Liberation Serif"/>
      <family val="1"/>
      <charset val="204"/>
    </font>
    <font>
      <u/>
      <sz val="11"/>
      <color rgb="FF0070C0"/>
      <name val="Calibri"/>
      <family val="2"/>
      <scheme val="minor"/>
    </font>
    <font>
      <sz val="16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165" fontId="3" fillId="0" borderId="1" xfId="2" applyFont="1" applyFill="1" applyBorder="1" applyAlignment="1">
      <alignment horizontal="center" vertical="center"/>
    </xf>
    <xf numFmtId="165" fontId="4" fillId="2" borderId="1" xfId="2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165" fontId="4" fillId="0" borderId="1" xfId="2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10" fontId="4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2" borderId="2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/>
    <xf numFmtId="0" fontId="10" fillId="0" borderId="4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5" fontId="3" fillId="0" borderId="4" xfId="2" applyFont="1" applyFill="1" applyBorder="1" applyAlignment="1">
      <alignment horizontal="right" vertical="center"/>
    </xf>
    <xf numFmtId="165" fontId="3" fillId="0" borderId="2" xfId="2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76C-8150-479C-BCD4-912833B59151}">
  <dimension ref="A1:H38"/>
  <sheetViews>
    <sheetView tabSelected="1" view="pageBreakPreview" zoomScale="80" zoomScaleNormal="100" zoomScaleSheetLayoutView="80" workbookViewId="0">
      <selection activeCell="F5" sqref="F5:G5"/>
    </sheetView>
  </sheetViews>
  <sheetFormatPr defaultColWidth="9.140625" defaultRowHeight="15"/>
  <cols>
    <col min="1" max="1" width="52" style="9" customWidth="1"/>
    <col min="2" max="2" width="33.5703125" style="9" customWidth="1"/>
    <col min="3" max="3" width="16.7109375" style="9" customWidth="1"/>
    <col min="4" max="4" width="13.5703125" style="9" customWidth="1"/>
    <col min="5" max="5" width="13.140625" style="9" customWidth="1"/>
    <col min="6" max="6" width="11.42578125" style="9" customWidth="1"/>
    <col min="7" max="7" width="19.42578125" style="9" customWidth="1"/>
    <col min="8" max="16384" width="9.140625" style="9"/>
  </cols>
  <sheetData>
    <row r="1" spans="1:8" ht="3" customHeight="1">
      <c r="A1" s="64"/>
      <c r="B1" s="64"/>
      <c r="C1" s="64"/>
      <c r="D1" s="64"/>
      <c r="E1" s="64"/>
      <c r="F1" s="64"/>
      <c r="G1" s="64"/>
    </row>
    <row r="2" spans="1:8" ht="15.75">
      <c r="A2" s="65" t="s">
        <v>29</v>
      </c>
      <c r="B2" s="65"/>
      <c r="C2" s="65"/>
      <c r="D2" s="65"/>
      <c r="E2" s="65"/>
      <c r="F2" s="65"/>
      <c r="G2" s="18"/>
    </row>
    <row r="3" spans="1:8" ht="15.75">
      <c r="A3" s="66" t="s">
        <v>28</v>
      </c>
      <c r="B3" s="66"/>
      <c r="C3" s="66"/>
      <c r="D3" s="66"/>
      <c r="E3" s="66"/>
      <c r="F3" s="66"/>
      <c r="G3" s="66"/>
    </row>
    <row r="4" spans="1:8" ht="19.5" customHeight="1">
      <c r="A4" s="67" t="s">
        <v>16</v>
      </c>
      <c r="B4" s="67"/>
      <c r="C4" s="67"/>
      <c r="D4" s="67"/>
      <c r="E4" s="67"/>
      <c r="F4" s="68">
        <v>45751</v>
      </c>
      <c r="G4" s="69"/>
    </row>
    <row r="5" spans="1:8" ht="17.25" customHeight="1">
      <c r="A5" s="55" t="s">
        <v>15</v>
      </c>
      <c r="B5" s="56"/>
      <c r="C5" s="56"/>
      <c r="D5" s="56"/>
      <c r="E5" s="57"/>
      <c r="F5" s="58">
        <f>SUMPRODUCT(D8:D8,G8:G8)</f>
        <v>247867.91999999998</v>
      </c>
      <c r="G5" s="59"/>
    </row>
    <row r="6" spans="1:8">
      <c r="A6" s="51" t="s">
        <v>14</v>
      </c>
      <c r="B6" s="51"/>
      <c r="C6" s="51"/>
      <c r="D6" s="51"/>
      <c r="E6" s="51"/>
      <c r="F6" s="51"/>
      <c r="G6" s="51"/>
    </row>
    <row r="7" spans="1:8" ht="105">
      <c r="A7" s="60" t="s">
        <v>13</v>
      </c>
      <c r="B7" s="61"/>
      <c r="C7" s="16" t="s">
        <v>12</v>
      </c>
      <c r="D7" s="16" t="s">
        <v>11</v>
      </c>
      <c r="E7" s="16" t="s">
        <v>10</v>
      </c>
      <c r="F7" s="16" t="s">
        <v>9</v>
      </c>
      <c r="G7" s="16" t="s">
        <v>8</v>
      </c>
    </row>
    <row r="8" spans="1:8" ht="49.5" customHeight="1">
      <c r="A8" s="62" t="s">
        <v>30</v>
      </c>
      <c r="B8" s="63"/>
      <c r="C8" s="10" t="s">
        <v>27</v>
      </c>
      <c r="D8" s="22">
        <v>24</v>
      </c>
      <c r="E8" s="20">
        <f>MIN(G18)</f>
        <v>8235.91</v>
      </c>
      <c r="F8" s="12">
        <v>0.14000000000000001</v>
      </c>
      <c r="G8" s="1">
        <f>ROUNDDOWN((E8+E8*F8)*1.1,2)</f>
        <v>10327.83</v>
      </c>
    </row>
    <row r="9" spans="1:8" ht="19.5" customHeight="1">
      <c r="A9" s="51" t="s">
        <v>7</v>
      </c>
      <c r="B9" s="51"/>
      <c r="C9" s="51"/>
      <c r="D9" s="51"/>
      <c r="E9" s="51"/>
      <c r="F9" s="51"/>
      <c r="G9" s="51"/>
    </row>
    <row r="10" spans="1:8" ht="19.5" customHeight="1">
      <c r="A10" s="52" t="s">
        <v>6</v>
      </c>
      <c r="B10" s="53"/>
      <c r="C10" s="53"/>
      <c r="D10" s="53"/>
      <c r="E10" s="53"/>
      <c r="F10" s="53"/>
      <c r="G10" s="54"/>
    </row>
    <row r="11" spans="1:8" ht="140.25" customHeight="1">
      <c r="A11" s="16" t="s">
        <v>1</v>
      </c>
      <c r="B11" s="36" t="s">
        <v>5</v>
      </c>
      <c r="C11" s="38"/>
      <c r="D11" s="19" t="s">
        <v>26</v>
      </c>
      <c r="E11" s="21" t="s">
        <v>33</v>
      </c>
      <c r="F11" s="19" t="s">
        <v>17</v>
      </c>
      <c r="G11" s="16" t="s">
        <v>34</v>
      </c>
    </row>
    <row r="12" spans="1:8" ht="68.25" customHeight="1">
      <c r="A12" s="15" t="s">
        <v>39</v>
      </c>
      <c r="B12" s="36" t="s">
        <v>38</v>
      </c>
      <c r="C12" s="38"/>
      <c r="D12" s="70" t="s">
        <v>37</v>
      </c>
      <c r="E12" s="19">
        <v>31246.84</v>
      </c>
      <c r="F12" s="19">
        <v>4</v>
      </c>
      <c r="G12" s="11">
        <f>E12/F12</f>
        <v>7811.71</v>
      </c>
      <c r="H12" s="25" t="s">
        <v>54</v>
      </c>
    </row>
    <row r="13" spans="1:8" ht="68.25" customHeight="1">
      <c r="A13" s="15" t="s">
        <v>50</v>
      </c>
      <c r="B13" s="36" t="s">
        <v>49</v>
      </c>
      <c r="C13" s="38"/>
      <c r="D13" s="70" t="s">
        <v>48</v>
      </c>
      <c r="E13" s="19">
        <v>32943.64</v>
      </c>
      <c r="F13" s="19">
        <v>4</v>
      </c>
      <c r="G13" s="11">
        <f>E13/F13</f>
        <v>8235.91</v>
      </c>
    </row>
    <row r="14" spans="1:8" ht="68.25" customHeight="1">
      <c r="A14" s="15" t="s">
        <v>53</v>
      </c>
      <c r="B14" s="36" t="s">
        <v>52</v>
      </c>
      <c r="C14" s="38"/>
      <c r="D14" s="70" t="s">
        <v>51</v>
      </c>
      <c r="E14" s="19">
        <v>32943.64</v>
      </c>
      <c r="F14" s="19">
        <v>4</v>
      </c>
      <c r="G14" s="11">
        <f>E14/F14</f>
        <v>8235.91</v>
      </c>
    </row>
    <row r="15" spans="1:8" ht="68.25" customHeight="1">
      <c r="A15" s="15" t="s">
        <v>53</v>
      </c>
      <c r="B15" s="36" t="s">
        <v>52</v>
      </c>
      <c r="C15" s="38"/>
      <c r="D15" s="70" t="s">
        <v>57</v>
      </c>
      <c r="E15" s="19">
        <v>32943.64</v>
      </c>
      <c r="F15" s="19">
        <v>4</v>
      </c>
      <c r="G15" s="11">
        <f>E15/F15</f>
        <v>8235.91</v>
      </c>
    </row>
    <row r="16" spans="1:8" ht="68.25" customHeight="1">
      <c r="A16" s="16" t="s">
        <v>55</v>
      </c>
      <c r="B16" s="36" t="s">
        <v>41</v>
      </c>
      <c r="C16" s="38"/>
      <c r="D16" s="70" t="s">
        <v>56</v>
      </c>
      <c r="E16" s="19">
        <v>35955.660000000003</v>
      </c>
      <c r="F16" s="19">
        <v>4</v>
      </c>
      <c r="G16" s="11">
        <f>E16/F16</f>
        <v>8988.9150000000009</v>
      </c>
    </row>
    <row r="17" spans="1:7" ht="74.25" customHeight="1">
      <c r="A17" s="16" t="s">
        <v>31</v>
      </c>
      <c r="B17" s="50" t="s">
        <v>41</v>
      </c>
      <c r="C17" s="50"/>
      <c r="D17" s="71" t="s">
        <v>40</v>
      </c>
      <c r="E17" s="16">
        <v>35955.660000000003</v>
      </c>
      <c r="F17" s="16">
        <v>4</v>
      </c>
      <c r="G17" s="11">
        <f t="shared" ref="G17" si="0">E17/F17</f>
        <v>8988.9150000000009</v>
      </c>
    </row>
    <row r="18" spans="1:7" ht="18" customHeight="1">
      <c r="A18" s="33" t="s">
        <v>24</v>
      </c>
      <c r="B18" s="34"/>
      <c r="C18" s="34"/>
      <c r="D18" s="34"/>
      <c r="E18" s="34"/>
      <c r="F18" s="35"/>
      <c r="G18" s="6">
        <f>MIN(G13:G17)</f>
        <v>8235.91</v>
      </c>
    </row>
    <row r="19" spans="1:7" ht="24" customHeight="1">
      <c r="A19" s="33" t="s">
        <v>4</v>
      </c>
      <c r="B19" s="34"/>
      <c r="C19" s="34"/>
      <c r="D19" s="34"/>
      <c r="E19" s="34"/>
      <c r="F19" s="34"/>
      <c r="G19" s="35"/>
    </row>
    <row r="20" spans="1:7" ht="21.6" customHeight="1">
      <c r="A20" s="33" t="s">
        <v>3</v>
      </c>
      <c r="B20" s="34"/>
      <c r="C20" s="34"/>
      <c r="D20" s="34"/>
      <c r="E20" s="34"/>
      <c r="F20" s="34"/>
      <c r="G20" s="35"/>
    </row>
    <row r="21" spans="1:7" s="13" customFormat="1" ht="94.5" customHeight="1">
      <c r="A21" s="3" t="s">
        <v>1</v>
      </c>
      <c r="B21" s="45" t="s">
        <v>25</v>
      </c>
      <c r="C21" s="46"/>
      <c r="D21" s="47"/>
      <c r="E21" s="4" t="s">
        <v>35</v>
      </c>
      <c r="F21" s="17" t="s">
        <v>17</v>
      </c>
      <c r="G21" s="3" t="s">
        <v>36</v>
      </c>
    </row>
    <row r="22" spans="1:7" s="13" customFormat="1" ht="60" customHeight="1">
      <c r="A22" s="16" t="s">
        <v>31</v>
      </c>
      <c r="B22" s="26" t="s">
        <v>58</v>
      </c>
      <c r="C22" s="27"/>
      <c r="D22" s="28"/>
      <c r="E22" s="8">
        <v>35871.660000000003</v>
      </c>
      <c r="F22" s="5">
        <v>4</v>
      </c>
      <c r="G22" s="2">
        <f>ROUNDDOWN(E22/F22,2)</f>
        <v>8967.91</v>
      </c>
    </row>
    <row r="23" spans="1:7" s="13" customFormat="1" ht="59.25" customHeight="1">
      <c r="A23" s="16" t="s">
        <v>31</v>
      </c>
      <c r="B23" s="26" t="s">
        <v>46</v>
      </c>
      <c r="C23" s="27"/>
      <c r="D23" s="28"/>
      <c r="E23" s="8">
        <v>35872.83</v>
      </c>
      <c r="F23" s="5">
        <v>4</v>
      </c>
      <c r="G23" s="2">
        <f>ROUNDDOWN(E23/F23,2)</f>
        <v>8968.2000000000007</v>
      </c>
    </row>
    <row r="24" spans="1:7" s="13" customFormat="1" ht="53.25" customHeight="1">
      <c r="A24" s="16" t="s">
        <v>31</v>
      </c>
      <c r="B24" s="49" t="s">
        <v>47</v>
      </c>
      <c r="C24" s="27"/>
      <c r="D24" s="28"/>
      <c r="E24" s="8">
        <v>35872.83</v>
      </c>
      <c r="F24" s="5">
        <v>4</v>
      </c>
      <c r="G24" s="2">
        <f>ROUNDDOWN(E24/F24,2)</f>
        <v>8968.2000000000007</v>
      </c>
    </row>
    <row r="25" spans="1:7" s="13" customFormat="1" ht="20.25" customHeight="1">
      <c r="A25" s="48" t="s">
        <v>23</v>
      </c>
      <c r="B25" s="48"/>
      <c r="C25" s="48"/>
      <c r="D25" s="48"/>
      <c r="E25" s="48"/>
      <c r="F25" s="48"/>
      <c r="G25" s="14">
        <f>MIN(G22:G24)</f>
        <v>8967.91</v>
      </c>
    </row>
    <row r="26" spans="1:7" ht="17.25" customHeight="1">
      <c r="A26" s="29" t="s">
        <v>19</v>
      </c>
      <c r="B26" s="30"/>
      <c r="C26" s="30"/>
      <c r="D26" s="30"/>
      <c r="E26" s="30"/>
      <c r="F26" s="30"/>
      <c r="G26" s="31"/>
    </row>
    <row r="27" spans="1:7" ht="92.25" customHeight="1">
      <c r="A27" s="3" t="s">
        <v>1</v>
      </c>
      <c r="B27" s="45" t="s">
        <v>0</v>
      </c>
      <c r="C27" s="46"/>
      <c r="D27" s="47"/>
      <c r="E27" s="4" t="s">
        <v>35</v>
      </c>
      <c r="F27" s="17" t="s">
        <v>17</v>
      </c>
      <c r="G27" s="3" t="s">
        <v>36</v>
      </c>
    </row>
    <row r="28" spans="1:7" ht="45">
      <c r="A28" s="15" t="s">
        <v>32</v>
      </c>
      <c r="B28" s="36" t="s">
        <v>42</v>
      </c>
      <c r="C28" s="37"/>
      <c r="D28" s="38"/>
      <c r="E28" s="11">
        <v>35618.11</v>
      </c>
      <c r="F28" s="19">
        <v>4</v>
      </c>
      <c r="G28" s="11">
        <f>ROUNDDOWN(E28/F28,2)</f>
        <v>8904.52</v>
      </c>
    </row>
    <row r="29" spans="1:7" ht="45">
      <c r="A29" s="15" t="s">
        <v>32</v>
      </c>
      <c r="B29" s="36" t="s">
        <v>43</v>
      </c>
      <c r="C29" s="37"/>
      <c r="D29" s="38"/>
      <c r="E29" s="11">
        <v>35618.11</v>
      </c>
      <c r="F29" s="19">
        <v>4</v>
      </c>
      <c r="G29" s="11">
        <f>ROUNDDOWN(E29/F29,2)</f>
        <v>8904.52</v>
      </c>
    </row>
    <row r="30" spans="1:7" ht="53.25" customHeight="1">
      <c r="A30" s="15" t="s">
        <v>32</v>
      </c>
      <c r="B30" s="36" t="s">
        <v>44</v>
      </c>
      <c r="C30" s="37"/>
      <c r="D30" s="38"/>
      <c r="E30" s="11">
        <v>35618.11</v>
      </c>
      <c r="F30" s="19">
        <v>4</v>
      </c>
      <c r="G30" s="11">
        <f>ROUNDDOWN(E30/F30,2)</f>
        <v>8904.52</v>
      </c>
    </row>
    <row r="31" spans="1:7" ht="19.5" customHeight="1">
      <c r="A31" s="39" t="s">
        <v>21</v>
      </c>
      <c r="B31" s="40"/>
      <c r="C31" s="40"/>
      <c r="D31" s="40"/>
      <c r="E31" s="40"/>
      <c r="F31" s="41"/>
      <c r="G31" s="6">
        <f>MIN(G28:G30)</f>
        <v>8904.52</v>
      </c>
    </row>
    <row r="32" spans="1:7" ht="19.5" customHeight="1">
      <c r="A32" s="42" t="s">
        <v>22</v>
      </c>
      <c r="B32" s="43"/>
      <c r="C32" s="43"/>
      <c r="D32" s="43"/>
      <c r="E32" s="43"/>
      <c r="F32" s="44"/>
      <c r="G32" s="7">
        <f>MIN(G31,G25)</f>
        <v>8904.52</v>
      </c>
    </row>
    <row r="33" spans="1:7" ht="22.15" customHeight="1">
      <c r="A33" s="33" t="s">
        <v>2</v>
      </c>
      <c r="B33" s="34"/>
      <c r="C33" s="34"/>
      <c r="D33" s="34"/>
      <c r="E33" s="34"/>
      <c r="F33" s="34"/>
      <c r="G33" s="35"/>
    </row>
    <row r="34" spans="1:7" ht="88.5" customHeight="1">
      <c r="A34" s="3" t="s">
        <v>1</v>
      </c>
      <c r="B34" s="45" t="s">
        <v>25</v>
      </c>
      <c r="C34" s="46"/>
      <c r="D34" s="47"/>
      <c r="E34" s="4" t="s">
        <v>35</v>
      </c>
      <c r="F34" s="17" t="s">
        <v>17</v>
      </c>
      <c r="G34" s="3" t="s">
        <v>36</v>
      </c>
    </row>
    <row r="35" spans="1:7" ht="69.75" customHeight="1">
      <c r="A35" s="16" t="s">
        <v>31</v>
      </c>
      <c r="B35" s="36" t="s">
        <v>45</v>
      </c>
      <c r="C35" s="37"/>
      <c r="D35" s="38"/>
      <c r="E35" s="23">
        <v>35621.379999999997</v>
      </c>
      <c r="F35" s="16">
        <v>4</v>
      </c>
      <c r="G35" s="23">
        <f>E35/F35</f>
        <v>8905.3449999999993</v>
      </c>
    </row>
    <row r="36" spans="1:7" ht="69.75" customHeight="1">
      <c r="A36" s="16" t="s">
        <v>31</v>
      </c>
      <c r="B36" s="50" t="s">
        <v>59</v>
      </c>
      <c r="C36" s="50"/>
      <c r="D36" s="50"/>
      <c r="E36" s="23">
        <v>34831.53</v>
      </c>
      <c r="F36" s="24">
        <v>4</v>
      </c>
      <c r="G36" s="23">
        <f>E36/F36</f>
        <v>8707.8824999999997</v>
      </c>
    </row>
    <row r="37" spans="1:7" ht="34.5" customHeight="1">
      <c r="A37" s="29" t="s">
        <v>20</v>
      </c>
      <c r="B37" s="30"/>
      <c r="C37" s="30"/>
      <c r="D37" s="30"/>
      <c r="E37" s="30"/>
      <c r="F37" s="30"/>
      <c r="G37" s="31"/>
    </row>
    <row r="38" spans="1:7" ht="49.5" customHeight="1">
      <c r="A38" s="32" t="s">
        <v>18</v>
      </c>
      <c r="B38" s="32"/>
      <c r="C38" s="32"/>
      <c r="D38" s="32"/>
      <c r="E38" s="32"/>
      <c r="F38" s="32"/>
      <c r="G38" s="32"/>
    </row>
  </sheetData>
  <mergeCells count="40">
    <mergeCell ref="A1:G1"/>
    <mergeCell ref="A2:F2"/>
    <mergeCell ref="A3:G3"/>
    <mergeCell ref="A4:E4"/>
    <mergeCell ref="F4:G4"/>
    <mergeCell ref="A5:E5"/>
    <mergeCell ref="F5:G5"/>
    <mergeCell ref="A6:G6"/>
    <mergeCell ref="A7:B7"/>
    <mergeCell ref="A8:B8"/>
    <mergeCell ref="A9:G9"/>
    <mergeCell ref="A10:G10"/>
    <mergeCell ref="B11:C11"/>
    <mergeCell ref="A18:F18"/>
    <mergeCell ref="B12:C12"/>
    <mergeCell ref="B13:C13"/>
    <mergeCell ref="B14:C14"/>
    <mergeCell ref="B16:C16"/>
    <mergeCell ref="B15:C15"/>
    <mergeCell ref="A19:G19"/>
    <mergeCell ref="A20:G20"/>
    <mergeCell ref="B21:D21"/>
    <mergeCell ref="B17:C17"/>
    <mergeCell ref="B22:D22"/>
    <mergeCell ref="B23:D23"/>
    <mergeCell ref="A37:G37"/>
    <mergeCell ref="A38:G38"/>
    <mergeCell ref="A33:G33"/>
    <mergeCell ref="B29:D29"/>
    <mergeCell ref="B30:D30"/>
    <mergeCell ref="A31:F31"/>
    <mergeCell ref="A32:F32"/>
    <mergeCell ref="B34:D34"/>
    <mergeCell ref="B35:D35"/>
    <mergeCell ref="A25:F25"/>
    <mergeCell ref="A26:G26"/>
    <mergeCell ref="B27:D27"/>
    <mergeCell ref="B28:D28"/>
    <mergeCell ref="B24:D24"/>
    <mergeCell ref="B36:D3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2022-02-10T04:58:32Z</cp:lastPrinted>
  <dcterms:created xsi:type="dcterms:W3CDTF">2018-04-09T06:40:37Z</dcterms:created>
  <dcterms:modified xsi:type="dcterms:W3CDTF">2025-04-04T12:44:23Z</dcterms:modified>
</cp:coreProperties>
</file>