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Закупки 2024\02_МЗ\317-319 Задание 97 Ахмедова\318_Лозартан, 12,5 мг\Редакция 1\Документы на отправку\"/>
    </mc:Choice>
  </mc:AlternateContent>
  <bookViews>
    <workbookView xWindow="0" yWindow="0" windowWidth="28800" windowHeight="12300"/>
  </bookViews>
  <sheets>
    <sheet name="НМЦК" sheetId="1" r:id="rId1"/>
  </sheets>
  <definedNames>
    <definedName name="_xlnm.Print_Area" localSheetId="0">НМЦК!$A$1:$G$57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G48" i="1"/>
  <c r="G47" i="1"/>
  <c r="G49" i="1"/>
  <c r="G43" i="1"/>
  <c r="G42" i="1" l="1"/>
  <c r="G41" i="1"/>
  <c r="G40" i="1" l="1"/>
  <c r="G39" i="1" l="1"/>
  <c r="G38" i="1"/>
  <c r="G37" i="1"/>
  <c r="G36" i="1"/>
  <c r="G35" i="1"/>
  <c r="G34" i="1"/>
  <c r="G30" i="1"/>
  <c r="G29" i="1"/>
  <c r="G33" i="1"/>
  <c r="G32" i="1"/>
  <c r="G31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E7" i="1" l="1"/>
  <c r="G7" i="1" s="1"/>
  <c r="F4" i="1" s="1"/>
</calcChain>
</file>

<file path=xl/sharedStrings.xml><?xml version="1.0" encoding="utf-8"?>
<sst xmlns="http://schemas.openxmlformats.org/spreadsheetml/2006/main" count="171" uniqueCount="101">
  <si>
    <t>Цена за единицу 
без НДС и оптовой надбавки, 
руб.</t>
  </si>
  <si>
    <t>МНН (торговое наименование), форма выпуска, лекарственная форма, дозировка</t>
  </si>
  <si>
    <t>3. Расчет средневзвешенной цены на основании всех заключенных заказчиком государственных контрактов</t>
  </si>
  <si>
    <t>Минимальная цена за единицу лекарственного препарата, определенная методом сопоставимых рыночных цен</t>
  </si>
  <si>
    <t>Минимальная цена за единицу лекарственного препарата</t>
  </si>
  <si>
    <t>2.2 Информация, полученная по запросу заказчика</t>
  </si>
  <si>
    <t>2.1 Информация, полученная из Реестра контрактов</t>
  </si>
  <si>
    <t>2. Метод сопоставимых рыночных цен (ч.2 - 6 ст. 22 44-ФЗ)</t>
  </si>
  <si>
    <t>Цена за единицу измерения
без НДС, 
руб.</t>
  </si>
  <si>
    <t xml:space="preserve">Предельная цена за упаковку
без НДС,
руб. </t>
  </si>
  <si>
    <t>№ РУ</t>
  </si>
  <si>
    <t>Владелец РУ/производитель/упаковщик/ Выпускающий контроль</t>
  </si>
  <si>
    <t>1.Метод тарифный (ч. 8 ст. 22 44-ФЗ)</t>
  </si>
  <si>
    <t>Расчет цены за единицу закупаемого лекарственного препарата</t>
  </si>
  <si>
    <t>Цена за единицу 
с НДС и оптовой надбавкой,
 руб.</t>
  </si>
  <si>
    <t>Оптовая надбавка</t>
  </si>
  <si>
    <t>Минимальная цена за единицу 
без НДС и оптовой надбавки, 
руб.</t>
  </si>
  <si>
    <t>Количество закупаемых единиц</t>
  </si>
  <si>
    <t>Единица измерения</t>
  </si>
  <si>
    <t>Основные характеристики объекта закупки</t>
  </si>
  <si>
    <t>Расчет НМЦК</t>
  </si>
  <si>
    <t xml:space="preserve">Начальная (максимальная) цена контракта (далее - НМЦК) </t>
  </si>
  <si>
    <t>Дата подготовки обоснования НМЦК</t>
  </si>
  <si>
    <t>Поставка лекарственного препарата для медицинского применения</t>
  </si>
  <si>
    <t>Количество товара в единицах измерения в упаковке</t>
  </si>
  <si>
    <t>4. Использование цены, которая рассчитывается автоматически в единой государственной информационной системе в сфере здравоохранения (далее - референтная цена)</t>
  </si>
  <si>
    <t>Источник информации 
(номер сведений о контракте (реестровой записи);
ссылка на страницу в сети Интернет из Реестра контрактов http://zakupki.gov.ru/)</t>
  </si>
  <si>
    <t>Цена по ГК за упаковку, 
без НДС и оптовой надбавки, 
руб.</t>
  </si>
  <si>
    <t>Заключенные и исполненные надлежащим образом (без штрафов, неустоек) государственные контракты на лекарственный препарат с учетом эквивалентных лекарственных форм и дозировок за 12 месяцев, предшествующих месяцу расчета, отсутствуют.</t>
  </si>
  <si>
    <t>МНН, форма выпуска, лекарственная форма, дозировка</t>
  </si>
  <si>
    <t>Торговое наименование</t>
  </si>
  <si>
    <t>шт (таблетка)</t>
  </si>
  <si>
    <t>В соответствии с пунктом 6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лекарственных препаратов для медицинского применения, утвержденного приказом Минздрава России от 19.12.2019 № 1064н, референтная цена не применяется до размещения соответствующих данных в единой информационной системе в сфере закупок.</t>
  </si>
  <si>
    <r>
      <t xml:space="preserve">Обоснование начальной (максимальной) цены контракта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Liberation Serif"/>
        <family val="1"/>
        <charset val="204"/>
      </rPr>
      <t>(МЗСО_318_2024)</t>
    </r>
  </si>
  <si>
    <t>Лозартан таблетки покрытые оболочкой и/или таблетки покрытые пленочной оболочкой 12.5 мг</t>
  </si>
  <si>
    <t>МНН Лозартан, таблетки покрытые пленочной оболочкой, 12.5 мг, 10 шт. - упаковки ячейковые контурные (3)  - пачки картонные</t>
  </si>
  <si>
    <t>Блоктран</t>
  </si>
  <si>
    <t>ЛП-002071</t>
  </si>
  <si>
    <t>МНН Лозартан, таблетки покрытые пленочной оболочкой, 12.5 мг, 10 шт. - блистер (9)  - пачка картонная</t>
  </si>
  <si>
    <t xml:space="preserve">Вл.АО "Санофи Россия", Россия; Вып.к.Перв.Уп.Втор.Уп.Пр.Санека Фармасьютикалс а.с., 	Словацкая Республика; </t>
  </si>
  <si>
    <t>Лозап</t>
  </si>
  <si>
    <t>П N015897/01</t>
  </si>
  <si>
    <t>МНН Лозартан, таблетки покрытые пленочной оболочкой, 12.5 мг, 10 шт. - блистер (3)  /  / - пачка картонная</t>
  </si>
  <si>
    <t>МНН Лозартан, таблетки, покрытые пленочной оболочкой, 12.5 мг, 15 шт. - контурная ячейковая упаковка (2)  - пачка картонная</t>
  </si>
  <si>
    <t xml:space="preserve">Вл.Вып.к.Перв.Уп.Втор.Уп.Пр.Акционерное общество "Татхимфармпрепараты" (АО "Татхимфармпрепараты" ), Россия (1658047200); </t>
  </si>
  <si>
    <t>Лозартан</t>
  </si>
  <si>
    <t>ЛП-004796</t>
  </si>
  <si>
    <t>МНН Лозартан, таблетки, покрытые пленочной оболочкой, 12.5 мг, 15 шт. - контурная ячейковая упаковка (4)  - пачка картонная</t>
  </si>
  <si>
    <t>ЛП-№(004144)-(РГ-RU)</t>
  </si>
  <si>
    <t xml:space="preserve">Вл.Общество с ограниченной ответственностью "ПРАНАФАРМ" (ООО "ПРАНАФАРМ"), Россия (6316059876); Вып.к.Перв.Уп.Втор.Уп.Пр.ООО "Пранафарм", Россия; </t>
  </si>
  <si>
    <t>ЛП-003804</t>
  </si>
  <si>
    <t>МНН Лозартан, таблетки покрытые пленочной оболочкой, 12.5 мг, 10 шт. - упаковки ячейковые контурные (9)  - пачки картонные</t>
  </si>
  <si>
    <t xml:space="preserve">Вл.Вып.к.Перв.Уп.Втор.Уп.Пр.Общество с ограниченной ответственностью ООО "ПРАНАФАРМ" (ООО "ПРАНАФАРМ"), Россия; </t>
  </si>
  <si>
    <t>МНН Лозартан, таблетки покрытые пленочной оболочкой, 12.5 мг, 10 шт. - упаковки ячейковые контурные (4)  - пачки картонные</t>
  </si>
  <si>
    <t>МНН Лозартан, таблетки покрытые пленочной оболочкой, 12.5 мг, 10 шт. - упаковки ячейковые контурные (6)  - пачки картонные</t>
  </si>
  <si>
    <t>МНН Лозартан, таблетки покрытые пленочной оболочкой, 12.5 мг, 14 шт. - блистеры (2)  - пачки картонные</t>
  </si>
  <si>
    <t xml:space="preserve">Вл.Адифарм ЕАД, Болгария (831539780); Вып.к.Перв.Уп.Втор.Уп.Пр.Адифарм ЕАД, Болгария; </t>
  </si>
  <si>
    <t>Лосакор</t>
  </si>
  <si>
    <t>ЛП-001127</t>
  </si>
  <si>
    <t>МНН Лозартан, таблетки покрытые пленочной оболочкой, 12.5 мг, 30 шт. - упаковки ячейковые контурные (1)  - пачки картонные</t>
  </si>
  <si>
    <t xml:space="preserve">Вл.Вып.к.Перв.Уп.Втор.Уп.Пр.Акционерное общество "ВЕРТЕКС" (АО "ВЕРТЕКС"), Россия (7810180435); </t>
  </si>
  <si>
    <t>Лозартан-ВЕРТЕКС</t>
  </si>
  <si>
    <t>ЛП-002443</t>
  </si>
  <si>
    <t>МНН Лозартан, таблетки, покрытые пленочной оболочкой, 12.5 мг, 10 шт. - блистеры (3)  - пачки картонные</t>
  </si>
  <si>
    <t xml:space="preserve">Вл.АО "КРКА, д.д., Ново место", Словения (SI 82646716); Вып.к.Перв.Уп.Втор.Уп.Пр.Общество с ограниченной ответственностью "КРКА-РУС" (ООО "КРКА-РУС"), Россия (5017036276); </t>
  </si>
  <si>
    <t>Лориста®</t>
  </si>
  <si>
    <t>ЛП-№(001718)-(РГ-RU)</t>
  </si>
  <si>
    <t>МНН Лозартан, таблетки, покрытые пленочной оболочкой, 12.5 мг, 10 шт. - упаковки ячейковые контурные (3)  - пачки картонные</t>
  </si>
  <si>
    <t>МНН Лозартан, таблетки, покрытые пленочной оболочкой, 12.5 мг, 10 шт. - блистер (3)  - пачка картонная</t>
  </si>
  <si>
    <t xml:space="preserve">Вл.Акционерное общество "Биоком" (АО "Биоком"), Россия (2636004967); Вып.к.Перв.Уп.Втор.Уп.Пр.Акционерное общество "Биоком" (АО "Биоком"), Россия (2636004967); </t>
  </si>
  <si>
    <t>Лозартан-АКОС</t>
  </si>
  <si>
    <t>ЛП-№(002300)-(РГ-RU)</t>
  </si>
  <si>
    <t xml:space="preserve">Вл.Ксантис Фарма Лимитед, Кипр (10340803Y); Вып.к.Перв.Уп.Втор.Уп.Пр.Акционерное общество "АЛСИ Фарма" (АО "АЛСИ Фарма"), Россия (7701162179); </t>
  </si>
  <si>
    <t>Лозартан-Ксантис</t>
  </si>
  <si>
    <t>ЛП-№(004002)-(РГ-RU)</t>
  </si>
  <si>
    <t>МНН Лозартан, таблетки, покрытые пленочной оболочкой, 12,5 мг, 10 шт. - блистер (3)  - пачки  картонные</t>
  </si>
  <si>
    <t>ЛС-002340</t>
  </si>
  <si>
    <t>МНН Лозартан, таблетки, покрытые пленочной оболочкой, 12.5 мг, 10 шт. - упаковки ячейковые контурные (6)  - пачки картонные</t>
  </si>
  <si>
    <t>МНН Лозартан, таблетки, покрытые пленочной оболочкой, 12.5 мг, 10 шт. - упаковки ячейковые контурные (9)  - пачки картонные</t>
  </si>
  <si>
    <t>МНН Лозартан, таблетки, покрытые пленочной оболочкой, 12.5 мг, 15 шт. - упаковки ячейковые контурные (2)  - пачки картонные</t>
  </si>
  <si>
    <t xml:space="preserve">Вл.Вып.к.Перв.Уп.Втор.Уп.Пр.Акционерное общество "Производственная фармацевтическая компания Обновление" (АО "ПФК Обновление"), Россия (5408151534); </t>
  </si>
  <si>
    <t>Лозартан Реневал</t>
  </si>
  <si>
    <t>ЛП-№(003616)-(РГ-RU)</t>
  </si>
  <si>
    <t>МНН Лозартан, таблетки, покрытые пленочной оболочкой, 12.5 мг, 15 шт. - упаковки ячейковые контурные (4)  - пачки картонные</t>
  </si>
  <si>
    <t>МНН Лозартан, таблетки, покрытые пленочной оболочкой, 12.5 мг, 15 шт. - упаковки ячейковые контурные (6)  - пачки картонные</t>
  </si>
  <si>
    <t>ЛОЗАРТАН, ТАБЛЕТКИ, ПОКРЫТЫЕ ОБОЛОЧКОЙ 12.5 мг</t>
  </si>
  <si>
    <t>ЛОЗАРТАН, ТАБЛЕТКИ, ПОКРЫТЫЕ ОБОЛОЧКОЙ 12.5 м</t>
  </si>
  <si>
    <t>На запрос Заказчика, коммерческих предложений не поступало.</t>
  </si>
  <si>
    <t>№ 2650102496624000379
 https://zakupki.gov.ru/epz/contract/contractCard/payment-info-and-target-of-order.html?reestrNumber=2650102496624000379</t>
  </si>
  <si>
    <t>№ 2753601222624000418 
https://zakupki.gov.ru/epz/contract/contractCard/payment-info-and-target-of-order.html?reestrNumber=2753601222624000418</t>
  </si>
  <si>
    <t>ЛП-№(004829)-(РГ-RU)</t>
  </si>
  <si>
    <t>МНН Лозартан, таблетки, покрытые пленочной оболочкой, 12.5 мг, 30 шт. - упаковки ячейковые контурные (1) - пачки картонные</t>
  </si>
  <si>
    <t>Вл.Общество с ограниченной ответственностью "Атолл" (ООО "Атолл"), Россия (6345021323); Вып.к.Перв.Уп.Втор.Уп.Пр.Общество с ограниченной ответственностью "Озон" (ООО "Озон"), Россия (6345002063);</t>
  </si>
  <si>
    <t xml:space="preserve">Лозартан </t>
  </si>
  <si>
    <t>*Цена не принимается к учету в связи с тем, что на основании данных из реестра контрактов и сведений, размещаемых Федеральной службой по надзору в сфере здравоохранения на официальном сайте http://www.roszdravnadzor.ru/services/turnover лекарственный препарат под торговым наименованием Блоктран (РУ № ЛП-002071) отсутствует в обращении на территории Российской Федерации.</t>
  </si>
  <si>
    <t>МНН Лозартан, таблетки, покрытые пленочной оболочкой, 12.5 мг, 10 шт. - блистеры (3) - пачки картонные</t>
  </si>
  <si>
    <t>Вл.АО "КРКА, д.д., Ново место", Словения (SI 82646716); Вып.к.Перв.Уп.Втор.Уп.Пр.Общество с ограниченной ответственностью "КРКА-РУС" (ООО "КРКА-РУС"), Россия (5017036276);</t>
  </si>
  <si>
    <t>МНН Лозартан, таблетки, покрытые пленочной оболочкой, 12.5 мг, 10 шт. - упаковки ячейковые контурные (3) - пачки картонные</t>
  </si>
  <si>
    <t>Вл.Ксантис Фарма Лимитед, Кипр (10340803Y); Вып.к.Перв.Уп.Втор.Уп.Пр.Акционерное общество "АЛСИ Фарма" (АО "АЛСИ Фарма"), Россия (7701162179);</t>
  </si>
  <si>
    <t>МНН Лозартан, таблетки покрытые пленочной оболочкой, 12.5 мг, 10 шт. - упаковки ячейковые контурные (3)  - пачки картонные*</t>
  </si>
  <si>
    <t>Вл.Вып.к.Перв.Уп.Втор.Уп.Пр.ОАО "Фармстандарт-Лексредства", Россия;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</si>
</sst>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\ _₽_-;\-* #,##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2" fontId="4" fillId="2" borderId="0" xfId="0" applyNumberFormat="1" applyFont="1" applyFill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65" fontId="3" fillId="0" borderId="1" xfId="2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165" fontId="3" fillId="2" borderId="1" xfId="2" applyFont="1" applyFill="1" applyBorder="1" applyAlignment="1">
      <alignment horizontal="center" vertical="center"/>
    </xf>
    <xf numFmtId="166" fontId="3" fillId="2" borderId="1" xfId="1" applyNumberFormat="1" applyFont="1" applyFill="1" applyBorder="1" applyAlignment="1">
      <alignment horizontal="center" vertical="center" wrapText="1"/>
    </xf>
    <xf numFmtId="10" fontId="3" fillId="2" borderId="1" xfId="3" applyNumberFormat="1" applyFont="1" applyFill="1" applyBorder="1" applyAlignment="1">
      <alignment horizontal="center" vertical="center" wrapText="1"/>
    </xf>
    <xf numFmtId="165" fontId="5" fillId="2" borderId="1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65" fontId="4" fillId="0" borderId="1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right" vertical="center"/>
    </xf>
    <xf numFmtId="165" fontId="5" fillId="2" borderId="1" xfId="2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5">
    <cellStyle name="Гиперссылка" xfId="4" builtinId="8"/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view="pageBreakPreview" topLeftCell="A46" zoomScaleNormal="100" zoomScaleSheetLayoutView="100" workbookViewId="0">
      <selection sqref="A1:G57"/>
    </sheetView>
  </sheetViews>
  <sheetFormatPr defaultColWidth="9.140625" defaultRowHeight="14.25" x14ac:dyDescent="0.25"/>
  <cols>
    <col min="1" max="1" width="52" style="3" customWidth="1"/>
    <col min="2" max="2" width="58.85546875" style="3" customWidth="1"/>
    <col min="3" max="3" width="15" style="3" customWidth="1"/>
    <col min="4" max="4" width="12.28515625" style="3" customWidth="1"/>
    <col min="5" max="5" width="15.42578125" style="3" customWidth="1"/>
    <col min="6" max="6" width="11.7109375" style="3" customWidth="1"/>
    <col min="7" max="7" width="17.42578125" style="3" customWidth="1"/>
    <col min="8" max="16384" width="9.140625" style="3"/>
  </cols>
  <sheetData>
    <row r="1" spans="1:7" ht="27.75" customHeight="1" x14ac:dyDescent="0.25">
      <c r="A1" s="20" t="s">
        <v>33</v>
      </c>
      <c r="B1" s="20"/>
      <c r="C1" s="20"/>
      <c r="D1" s="20"/>
      <c r="E1" s="20"/>
      <c r="F1" s="20"/>
      <c r="G1" s="20"/>
    </row>
    <row r="2" spans="1:7" x14ac:dyDescent="0.25">
      <c r="A2" s="21" t="s">
        <v>23</v>
      </c>
      <c r="B2" s="21"/>
      <c r="C2" s="21"/>
      <c r="D2" s="21"/>
      <c r="E2" s="21"/>
      <c r="F2" s="21"/>
      <c r="G2" s="21"/>
    </row>
    <row r="3" spans="1:7" x14ac:dyDescent="0.25">
      <c r="A3" s="22" t="s">
        <v>22</v>
      </c>
      <c r="B3" s="22"/>
      <c r="C3" s="22"/>
      <c r="D3" s="22"/>
      <c r="E3" s="22"/>
      <c r="F3" s="23">
        <v>45527</v>
      </c>
      <c r="G3" s="23"/>
    </row>
    <row r="4" spans="1:7" x14ac:dyDescent="0.25">
      <c r="A4" s="22" t="s">
        <v>21</v>
      </c>
      <c r="B4" s="22"/>
      <c r="C4" s="22"/>
      <c r="D4" s="22"/>
      <c r="E4" s="22"/>
      <c r="F4" s="24">
        <f>SUMPRODUCT(D7:D7,G7:G7)</f>
        <v>235800</v>
      </c>
      <c r="G4" s="24"/>
    </row>
    <row r="5" spans="1:7" x14ac:dyDescent="0.25">
      <c r="A5" s="27" t="s">
        <v>20</v>
      </c>
      <c r="B5" s="27"/>
      <c r="C5" s="27"/>
      <c r="D5" s="27"/>
      <c r="E5" s="27"/>
      <c r="F5" s="27"/>
      <c r="G5" s="27"/>
    </row>
    <row r="6" spans="1:7" ht="85.5" x14ac:dyDescent="0.25">
      <c r="A6" s="20" t="s">
        <v>19</v>
      </c>
      <c r="B6" s="20"/>
      <c r="C6" s="15" t="s">
        <v>18</v>
      </c>
      <c r="D6" s="15" t="s">
        <v>17</v>
      </c>
      <c r="E6" s="15" t="s">
        <v>16</v>
      </c>
      <c r="F6" s="15" t="s">
        <v>15</v>
      </c>
      <c r="G6" s="15" t="s">
        <v>14</v>
      </c>
    </row>
    <row r="7" spans="1:7" ht="28.9" customHeight="1" x14ac:dyDescent="0.25">
      <c r="A7" s="28" t="s">
        <v>34</v>
      </c>
      <c r="B7" s="28"/>
      <c r="C7" s="15" t="s">
        <v>31</v>
      </c>
      <c r="D7" s="10">
        <v>180000</v>
      </c>
      <c r="E7" s="9">
        <f>MIN(G43,G52)</f>
        <v>1.1000000000000001</v>
      </c>
      <c r="F7" s="11">
        <v>0.09</v>
      </c>
      <c r="G7" s="12">
        <f>ROUNDDOWN((E7+E7*F7)*1.1,2)</f>
        <v>1.31</v>
      </c>
    </row>
    <row r="8" spans="1:7" x14ac:dyDescent="0.25">
      <c r="A8" s="27" t="s">
        <v>13</v>
      </c>
      <c r="B8" s="27"/>
      <c r="C8" s="27"/>
      <c r="D8" s="27"/>
      <c r="E8" s="27"/>
      <c r="F8" s="27"/>
      <c r="G8" s="27"/>
    </row>
    <row r="9" spans="1:7" x14ac:dyDescent="0.25">
      <c r="A9" s="26" t="s">
        <v>12</v>
      </c>
      <c r="B9" s="26"/>
      <c r="C9" s="26"/>
      <c r="D9" s="26"/>
      <c r="E9" s="26"/>
      <c r="F9" s="26"/>
      <c r="G9" s="26"/>
    </row>
    <row r="10" spans="1:7" ht="75.75" customHeight="1" x14ac:dyDescent="0.25">
      <c r="A10" s="15" t="s">
        <v>29</v>
      </c>
      <c r="B10" s="13" t="s">
        <v>11</v>
      </c>
      <c r="C10" s="13" t="s">
        <v>30</v>
      </c>
      <c r="D10" s="15" t="s">
        <v>10</v>
      </c>
      <c r="E10" s="15" t="s">
        <v>9</v>
      </c>
      <c r="F10" s="15" t="s">
        <v>24</v>
      </c>
      <c r="G10" s="15" t="s">
        <v>8</v>
      </c>
    </row>
    <row r="11" spans="1:7" ht="42.75" x14ac:dyDescent="0.25">
      <c r="A11" s="8" t="s">
        <v>99</v>
      </c>
      <c r="B11" s="1" t="s">
        <v>100</v>
      </c>
      <c r="C11" s="1" t="s">
        <v>36</v>
      </c>
      <c r="D11" s="2" t="s">
        <v>37</v>
      </c>
      <c r="E11" s="7">
        <v>30</v>
      </c>
      <c r="F11" s="2">
        <v>30</v>
      </c>
      <c r="G11" s="7">
        <f>ROUNDDOWN(E11/F11,2)</f>
        <v>1</v>
      </c>
    </row>
    <row r="12" spans="1:7" ht="42.75" x14ac:dyDescent="0.25">
      <c r="A12" s="8" t="s">
        <v>38</v>
      </c>
      <c r="B12" s="1" t="s">
        <v>39</v>
      </c>
      <c r="C12" s="1" t="s">
        <v>40</v>
      </c>
      <c r="D12" s="2" t="s">
        <v>41</v>
      </c>
      <c r="E12" s="7">
        <v>123.75</v>
      </c>
      <c r="F12" s="2">
        <v>90</v>
      </c>
      <c r="G12" s="7">
        <f t="shared" ref="G12:G39" si="0">ROUNDDOWN(E12/F12,2)</f>
        <v>1.37</v>
      </c>
    </row>
    <row r="13" spans="1:7" ht="42.75" x14ac:dyDescent="0.25">
      <c r="A13" s="8" t="s">
        <v>42</v>
      </c>
      <c r="B13" s="1" t="s">
        <v>39</v>
      </c>
      <c r="C13" s="1" t="s">
        <v>40</v>
      </c>
      <c r="D13" s="2" t="s">
        <v>41</v>
      </c>
      <c r="E13" s="7">
        <v>41.25</v>
      </c>
      <c r="F13" s="2">
        <v>30</v>
      </c>
      <c r="G13" s="7">
        <f t="shared" si="0"/>
        <v>1.37</v>
      </c>
    </row>
    <row r="14" spans="1:7" ht="42.75" x14ac:dyDescent="0.25">
      <c r="A14" s="8" t="s">
        <v>43</v>
      </c>
      <c r="B14" s="1" t="s">
        <v>44</v>
      </c>
      <c r="C14" s="1" t="s">
        <v>45</v>
      </c>
      <c r="D14" s="2" t="s">
        <v>46</v>
      </c>
      <c r="E14" s="7">
        <v>38.85</v>
      </c>
      <c r="F14" s="2">
        <v>30</v>
      </c>
      <c r="G14" s="7">
        <f t="shared" si="0"/>
        <v>1.29</v>
      </c>
    </row>
    <row r="15" spans="1:7" ht="42.75" x14ac:dyDescent="0.25">
      <c r="A15" s="8" t="s">
        <v>47</v>
      </c>
      <c r="B15" s="1" t="s">
        <v>44</v>
      </c>
      <c r="C15" s="1" t="s">
        <v>45</v>
      </c>
      <c r="D15" s="2" t="s">
        <v>46</v>
      </c>
      <c r="E15" s="7">
        <v>75</v>
      </c>
      <c r="F15" s="2">
        <v>60</v>
      </c>
      <c r="G15" s="7">
        <f t="shared" si="0"/>
        <v>1.25</v>
      </c>
    </row>
    <row r="16" spans="1:7" ht="42.75" x14ac:dyDescent="0.25">
      <c r="A16" s="8" t="s">
        <v>43</v>
      </c>
      <c r="B16" s="1" t="s">
        <v>44</v>
      </c>
      <c r="C16" s="1" t="s">
        <v>45</v>
      </c>
      <c r="D16" s="2" t="s">
        <v>48</v>
      </c>
      <c r="E16" s="7">
        <v>38.85</v>
      </c>
      <c r="F16" s="2">
        <v>30</v>
      </c>
      <c r="G16" s="7">
        <f t="shared" si="0"/>
        <v>1.29</v>
      </c>
    </row>
    <row r="17" spans="1:7" ht="42.75" x14ac:dyDescent="0.25">
      <c r="A17" s="8" t="s">
        <v>47</v>
      </c>
      <c r="B17" s="1" t="s">
        <v>44</v>
      </c>
      <c r="C17" s="1" t="s">
        <v>45</v>
      </c>
      <c r="D17" s="2" t="s">
        <v>48</v>
      </c>
      <c r="E17" s="7">
        <v>75</v>
      </c>
      <c r="F17" s="2">
        <v>60</v>
      </c>
      <c r="G17" s="7">
        <f t="shared" si="0"/>
        <v>1.25</v>
      </c>
    </row>
    <row r="18" spans="1:7" ht="42.75" x14ac:dyDescent="0.25">
      <c r="A18" s="8" t="s">
        <v>43</v>
      </c>
      <c r="B18" s="1" t="s">
        <v>44</v>
      </c>
      <c r="C18" s="1" t="s">
        <v>45</v>
      </c>
      <c r="D18" s="2" t="s">
        <v>48</v>
      </c>
      <c r="E18" s="7">
        <v>40.6</v>
      </c>
      <c r="F18" s="2">
        <v>30</v>
      </c>
      <c r="G18" s="7">
        <f t="shared" si="0"/>
        <v>1.35</v>
      </c>
    </row>
    <row r="19" spans="1:7" ht="48" customHeight="1" x14ac:dyDescent="0.25">
      <c r="A19" s="8" t="s">
        <v>35</v>
      </c>
      <c r="B19" s="1" t="s">
        <v>49</v>
      </c>
      <c r="C19" s="1" t="s">
        <v>45</v>
      </c>
      <c r="D19" s="2" t="s">
        <v>50</v>
      </c>
      <c r="E19" s="7">
        <v>41.25</v>
      </c>
      <c r="F19" s="2">
        <v>30</v>
      </c>
      <c r="G19" s="7">
        <f t="shared" si="0"/>
        <v>1.37</v>
      </c>
    </row>
    <row r="20" spans="1:7" ht="42.75" x14ac:dyDescent="0.25">
      <c r="A20" s="8" t="s">
        <v>51</v>
      </c>
      <c r="B20" s="1" t="s">
        <v>52</v>
      </c>
      <c r="C20" s="1" t="s">
        <v>45</v>
      </c>
      <c r="D20" s="2" t="s">
        <v>50</v>
      </c>
      <c r="E20" s="7">
        <v>105.31</v>
      </c>
      <c r="F20" s="2">
        <v>90</v>
      </c>
      <c r="G20" s="7">
        <f t="shared" si="0"/>
        <v>1.17</v>
      </c>
    </row>
    <row r="21" spans="1:7" ht="42.75" x14ac:dyDescent="0.25">
      <c r="A21" s="8" t="s">
        <v>53</v>
      </c>
      <c r="B21" s="1" t="s">
        <v>52</v>
      </c>
      <c r="C21" s="1" t="s">
        <v>45</v>
      </c>
      <c r="D21" s="2" t="s">
        <v>50</v>
      </c>
      <c r="E21" s="7">
        <v>46.8</v>
      </c>
      <c r="F21" s="2">
        <v>40</v>
      </c>
      <c r="G21" s="7">
        <f t="shared" si="0"/>
        <v>1.17</v>
      </c>
    </row>
    <row r="22" spans="1:7" ht="42.75" x14ac:dyDescent="0.25">
      <c r="A22" s="8" t="s">
        <v>54</v>
      </c>
      <c r="B22" s="1" t="s">
        <v>52</v>
      </c>
      <c r="C22" s="1" t="s">
        <v>45</v>
      </c>
      <c r="D22" s="2" t="s">
        <v>50</v>
      </c>
      <c r="E22" s="7">
        <v>70.2</v>
      </c>
      <c r="F22" s="2">
        <v>60</v>
      </c>
      <c r="G22" s="7">
        <f t="shared" si="0"/>
        <v>1.17</v>
      </c>
    </row>
    <row r="23" spans="1:7" ht="42.75" x14ac:dyDescent="0.25">
      <c r="A23" s="8" t="s">
        <v>55</v>
      </c>
      <c r="B23" s="1" t="s">
        <v>56</v>
      </c>
      <c r="C23" s="1" t="s">
        <v>57</v>
      </c>
      <c r="D23" s="2" t="s">
        <v>58</v>
      </c>
      <c r="E23" s="7">
        <v>37.31</v>
      </c>
      <c r="F23" s="2">
        <v>28</v>
      </c>
      <c r="G23" s="7">
        <f t="shared" si="0"/>
        <v>1.33</v>
      </c>
    </row>
    <row r="24" spans="1:7" ht="42.75" x14ac:dyDescent="0.25">
      <c r="A24" s="8" t="s">
        <v>59</v>
      </c>
      <c r="B24" s="1" t="s">
        <v>60</v>
      </c>
      <c r="C24" s="1" t="s">
        <v>61</v>
      </c>
      <c r="D24" s="2" t="s">
        <v>62</v>
      </c>
      <c r="E24" s="7">
        <v>42.78</v>
      </c>
      <c r="F24" s="2">
        <v>30</v>
      </c>
      <c r="G24" s="7">
        <f t="shared" si="0"/>
        <v>1.42</v>
      </c>
    </row>
    <row r="25" spans="1:7" ht="57" x14ac:dyDescent="0.25">
      <c r="A25" s="8" t="s">
        <v>63</v>
      </c>
      <c r="B25" s="1" t="s">
        <v>64</v>
      </c>
      <c r="C25" s="1" t="s">
        <v>65</v>
      </c>
      <c r="D25" s="2" t="s">
        <v>66</v>
      </c>
      <c r="E25" s="7">
        <v>41.25</v>
      </c>
      <c r="F25" s="2">
        <v>30</v>
      </c>
      <c r="G25" s="7">
        <f t="shared" si="0"/>
        <v>1.37</v>
      </c>
    </row>
    <row r="26" spans="1:7" ht="57" x14ac:dyDescent="0.25">
      <c r="A26" s="8" t="s">
        <v>67</v>
      </c>
      <c r="B26" s="1" t="s">
        <v>64</v>
      </c>
      <c r="C26" s="1" t="s">
        <v>65</v>
      </c>
      <c r="D26" s="2" t="s">
        <v>66</v>
      </c>
      <c r="E26" s="7">
        <v>41.25</v>
      </c>
      <c r="F26" s="2">
        <v>30</v>
      </c>
      <c r="G26" s="7">
        <f t="shared" si="0"/>
        <v>1.37</v>
      </c>
    </row>
    <row r="27" spans="1:7" ht="42.75" x14ac:dyDescent="0.25">
      <c r="A27" s="8" t="s">
        <v>68</v>
      </c>
      <c r="B27" s="1" t="s">
        <v>69</v>
      </c>
      <c r="C27" s="1" t="s">
        <v>70</v>
      </c>
      <c r="D27" s="2" t="s">
        <v>71</v>
      </c>
      <c r="E27" s="7">
        <v>47.2</v>
      </c>
      <c r="F27" s="2">
        <v>30</v>
      </c>
      <c r="G27" s="7">
        <f t="shared" si="0"/>
        <v>1.57</v>
      </c>
    </row>
    <row r="28" spans="1:7" ht="42.75" x14ac:dyDescent="0.25">
      <c r="A28" s="8" t="s">
        <v>67</v>
      </c>
      <c r="B28" s="1" t="s">
        <v>72</v>
      </c>
      <c r="C28" s="1" t="s">
        <v>73</v>
      </c>
      <c r="D28" s="2" t="s">
        <v>74</v>
      </c>
      <c r="E28" s="7">
        <v>44.71</v>
      </c>
      <c r="F28" s="2">
        <v>30</v>
      </c>
      <c r="G28" s="7">
        <f t="shared" si="0"/>
        <v>1.49</v>
      </c>
    </row>
    <row r="29" spans="1:7" ht="42.75" x14ac:dyDescent="0.25">
      <c r="A29" s="8" t="s">
        <v>77</v>
      </c>
      <c r="B29" s="1" t="s">
        <v>72</v>
      </c>
      <c r="C29" s="1" t="s">
        <v>73</v>
      </c>
      <c r="D29" s="2" t="s">
        <v>74</v>
      </c>
      <c r="E29" s="7">
        <v>79.94</v>
      </c>
      <c r="F29" s="2">
        <v>60</v>
      </c>
      <c r="G29" s="7">
        <f>ROUNDDOWN(E29/F29,2)</f>
        <v>1.33</v>
      </c>
    </row>
    <row r="30" spans="1:7" ht="42.75" x14ac:dyDescent="0.25">
      <c r="A30" s="8" t="s">
        <v>78</v>
      </c>
      <c r="B30" s="1" t="s">
        <v>72</v>
      </c>
      <c r="C30" s="1" t="s">
        <v>73</v>
      </c>
      <c r="D30" s="2" t="s">
        <v>74</v>
      </c>
      <c r="E30" s="7">
        <v>119.91</v>
      </c>
      <c r="F30" s="2">
        <v>90</v>
      </c>
      <c r="G30" s="7">
        <f>ROUNDDOWN(E30/F30,2)</f>
        <v>1.33</v>
      </c>
    </row>
    <row r="31" spans="1:7" ht="42.75" x14ac:dyDescent="0.25">
      <c r="A31" s="8" t="s">
        <v>75</v>
      </c>
      <c r="B31" s="1" t="s">
        <v>72</v>
      </c>
      <c r="C31" s="1" t="s">
        <v>73</v>
      </c>
      <c r="D31" s="2" t="s">
        <v>76</v>
      </c>
      <c r="E31" s="7">
        <v>42.78</v>
      </c>
      <c r="F31" s="2">
        <v>30</v>
      </c>
      <c r="G31" s="7">
        <f t="shared" si="0"/>
        <v>1.42</v>
      </c>
    </row>
    <row r="32" spans="1:7" ht="42.75" x14ac:dyDescent="0.25">
      <c r="A32" s="8" t="s">
        <v>77</v>
      </c>
      <c r="B32" s="1" t="s">
        <v>72</v>
      </c>
      <c r="C32" s="1" t="s">
        <v>73</v>
      </c>
      <c r="D32" s="2" t="s">
        <v>76</v>
      </c>
      <c r="E32" s="7">
        <v>79.94</v>
      </c>
      <c r="F32" s="2">
        <v>60</v>
      </c>
      <c r="G32" s="7">
        <f t="shared" si="0"/>
        <v>1.33</v>
      </c>
    </row>
    <row r="33" spans="1:10" ht="42.75" x14ac:dyDescent="0.25">
      <c r="A33" s="8" t="s">
        <v>78</v>
      </c>
      <c r="B33" s="1" t="s">
        <v>72</v>
      </c>
      <c r="C33" s="1" t="s">
        <v>73</v>
      </c>
      <c r="D33" s="2" t="s">
        <v>76</v>
      </c>
      <c r="E33" s="7">
        <v>119.91</v>
      </c>
      <c r="F33" s="2">
        <v>90</v>
      </c>
      <c r="G33" s="7">
        <f t="shared" si="0"/>
        <v>1.33</v>
      </c>
    </row>
    <row r="34" spans="1:10" ht="42.75" x14ac:dyDescent="0.25">
      <c r="A34" s="8" t="s">
        <v>79</v>
      </c>
      <c r="B34" s="1" t="s">
        <v>80</v>
      </c>
      <c r="C34" s="1" t="s">
        <v>81</v>
      </c>
      <c r="D34" s="2" t="s">
        <v>82</v>
      </c>
      <c r="E34" s="7">
        <v>39.950000000000003</v>
      </c>
      <c r="F34" s="2">
        <v>30</v>
      </c>
      <c r="G34" s="7">
        <f t="shared" si="0"/>
        <v>1.33</v>
      </c>
    </row>
    <row r="35" spans="1:10" ht="42.75" x14ac:dyDescent="0.25">
      <c r="A35" s="8" t="s">
        <v>67</v>
      </c>
      <c r="B35" s="1" t="s">
        <v>80</v>
      </c>
      <c r="C35" s="1" t="s">
        <v>81</v>
      </c>
      <c r="D35" s="2" t="s">
        <v>82</v>
      </c>
      <c r="E35" s="7">
        <v>39.950000000000003</v>
      </c>
      <c r="F35" s="2">
        <v>30</v>
      </c>
      <c r="G35" s="7">
        <f t="shared" si="0"/>
        <v>1.33</v>
      </c>
    </row>
    <row r="36" spans="1:10" ht="42.75" x14ac:dyDescent="0.25">
      <c r="A36" s="8" t="s">
        <v>83</v>
      </c>
      <c r="B36" s="1" t="s">
        <v>80</v>
      </c>
      <c r="C36" s="1" t="s">
        <v>81</v>
      </c>
      <c r="D36" s="2" t="s">
        <v>82</v>
      </c>
      <c r="E36" s="7">
        <v>79.900000000000006</v>
      </c>
      <c r="F36" s="2">
        <v>60</v>
      </c>
      <c r="G36" s="7">
        <f t="shared" si="0"/>
        <v>1.33</v>
      </c>
    </row>
    <row r="37" spans="1:10" ht="42.75" x14ac:dyDescent="0.25">
      <c r="A37" s="8" t="s">
        <v>77</v>
      </c>
      <c r="B37" s="1" t="s">
        <v>80</v>
      </c>
      <c r="C37" s="1" t="s">
        <v>81</v>
      </c>
      <c r="D37" s="2" t="s">
        <v>82</v>
      </c>
      <c r="E37" s="7">
        <v>79.900000000000006</v>
      </c>
      <c r="F37" s="2">
        <v>60</v>
      </c>
      <c r="G37" s="7">
        <f t="shared" si="0"/>
        <v>1.33</v>
      </c>
    </row>
    <row r="38" spans="1:10" ht="42.75" x14ac:dyDescent="0.25">
      <c r="A38" s="8" t="s">
        <v>84</v>
      </c>
      <c r="B38" s="1" t="s">
        <v>80</v>
      </c>
      <c r="C38" s="1" t="s">
        <v>81</v>
      </c>
      <c r="D38" s="2" t="s">
        <v>82</v>
      </c>
      <c r="E38" s="7">
        <v>119.86</v>
      </c>
      <c r="F38" s="2">
        <v>90</v>
      </c>
      <c r="G38" s="7">
        <f t="shared" si="0"/>
        <v>1.33</v>
      </c>
    </row>
    <row r="39" spans="1:10" ht="42.75" x14ac:dyDescent="0.25">
      <c r="A39" s="8" t="s">
        <v>78</v>
      </c>
      <c r="B39" s="1" t="s">
        <v>80</v>
      </c>
      <c r="C39" s="1" t="s">
        <v>81</v>
      </c>
      <c r="D39" s="2" t="s">
        <v>82</v>
      </c>
      <c r="E39" s="7">
        <v>119.86</v>
      </c>
      <c r="F39" s="2">
        <v>90</v>
      </c>
      <c r="G39" s="7">
        <f t="shared" si="0"/>
        <v>1.33</v>
      </c>
    </row>
    <row r="40" spans="1:10" ht="57" x14ac:dyDescent="0.25">
      <c r="A40" s="8" t="s">
        <v>91</v>
      </c>
      <c r="B40" s="1" t="s">
        <v>92</v>
      </c>
      <c r="C40" s="1" t="s">
        <v>93</v>
      </c>
      <c r="D40" s="2" t="s">
        <v>90</v>
      </c>
      <c r="E40" s="7">
        <v>37.24</v>
      </c>
      <c r="F40" s="2">
        <v>30</v>
      </c>
      <c r="G40" s="7">
        <f t="shared" ref="G40:G41" si="1">ROUNDDOWN(E40/F40,2)</f>
        <v>1.24</v>
      </c>
    </row>
    <row r="41" spans="1:10" ht="57" x14ac:dyDescent="0.25">
      <c r="A41" s="8" t="s">
        <v>95</v>
      </c>
      <c r="B41" s="1" t="s">
        <v>96</v>
      </c>
      <c r="C41" s="16" t="s">
        <v>65</v>
      </c>
      <c r="D41" s="2" t="s">
        <v>66</v>
      </c>
      <c r="E41" s="7">
        <v>41.25</v>
      </c>
      <c r="F41" s="2">
        <v>30</v>
      </c>
      <c r="G41" s="17">
        <f t="shared" si="1"/>
        <v>1.37</v>
      </c>
    </row>
    <row r="42" spans="1:10" ht="42.75" x14ac:dyDescent="0.25">
      <c r="A42" s="8" t="s">
        <v>97</v>
      </c>
      <c r="B42" s="1" t="s">
        <v>98</v>
      </c>
      <c r="C42" s="16" t="s">
        <v>73</v>
      </c>
      <c r="D42" s="2" t="s">
        <v>74</v>
      </c>
      <c r="E42" s="7">
        <v>44.71</v>
      </c>
      <c r="F42" s="2">
        <v>30</v>
      </c>
      <c r="G42" s="17">
        <f>ROUNDDOWN(E42/F42,2)</f>
        <v>1.49</v>
      </c>
    </row>
    <row r="43" spans="1:10" ht="14.25" customHeight="1" x14ac:dyDescent="0.25">
      <c r="A43" s="26" t="s">
        <v>4</v>
      </c>
      <c r="B43" s="26"/>
      <c r="C43" s="26"/>
      <c r="D43" s="26"/>
      <c r="E43" s="26"/>
      <c r="F43" s="26"/>
      <c r="G43" s="12">
        <f>MIN(G12:G42)</f>
        <v>1.17</v>
      </c>
    </row>
    <row r="44" spans="1:10" ht="14.25" customHeight="1" x14ac:dyDescent="0.25">
      <c r="A44" s="26" t="s">
        <v>7</v>
      </c>
      <c r="B44" s="26"/>
      <c r="C44" s="26"/>
      <c r="D44" s="26"/>
      <c r="E44" s="26"/>
      <c r="F44" s="26"/>
      <c r="G44" s="26"/>
    </row>
    <row r="45" spans="1:10" ht="14.25" customHeight="1" x14ac:dyDescent="0.25">
      <c r="A45" s="26" t="s">
        <v>6</v>
      </c>
      <c r="B45" s="26"/>
      <c r="C45" s="26"/>
      <c r="D45" s="26"/>
      <c r="E45" s="26"/>
      <c r="F45" s="26"/>
      <c r="G45" s="26"/>
    </row>
    <row r="46" spans="1:10" s="4" customFormat="1" ht="92.25" customHeight="1" x14ac:dyDescent="0.25">
      <c r="A46" s="15" t="s">
        <v>1</v>
      </c>
      <c r="B46" s="29" t="s">
        <v>26</v>
      </c>
      <c r="C46" s="29"/>
      <c r="D46" s="29"/>
      <c r="E46" s="15" t="s">
        <v>27</v>
      </c>
      <c r="F46" s="15" t="s">
        <v>24</v>
      </c>
      <c r="G46" s="15" t="s">
        <v>0</v>
      </c>
    </row>
    <row r="47" spans="1:10" s="4" customFormat="1" ht="45" customHeight="1" x14ac:dyDescent="0.25">
      <c r="A47" s="8" t="s">
        <v>85</v>
      </c>
      <c r="B47" s="19" t="s">
        <v>88</v>
      </c>
      <c r="C47" s="19"/>
      <c r="D47" s="19"/>
      <c r="E47" s="9">
        <v>33.29</v>
      </c>
      <c r="F47" s="15">
        <v>30</v>
      </c>
      <c r="G47" s="9">
        <f>ROUNDDOWN(E47/F47,2)</f>
        <v>1.1000000000000001</v>
      </c>
      <c r="J47" s="6"/>
    </row>
    <row r="48" spans="1:10" s="4" customFormat="1" ht="45" customHeight="1" x14ac:dyDescent="0.25">
      <c r="A48" s="8" t="s">
        <v>86</v>
      </c>
      <c r="B48" s="19" t="s">
        <v>89</v>
      </c>
      <c r="C48" s="19"/>
      <c r="D48" s="19"/>
      <c r="E48" s="9">
        <v>42.77</v>
      </c>
      <c r="F48" s="15">
        <v>30</v>
      </c>
      <c r="G48" s="9">
        <f>ROUNDDOWN(E48/F48,2)</f>
        <v>1.42</v>
      </c>
      <c r="J48" s="6"/>
    </row>
    <row r="49" spans="1:10" s="4" customFormat="1" x14ac:dyDescent="0.25">
      <c r="A49" s="26" t="s">
        <v>4</v>
      </c>
      <c r="B49" s="26"/>
      <c r="C49" s="26"/>
      <c r="D49" s="26"/>
      <c r="E49" s="26"/>
      <c r="F49" s="26"/>
      <c r="G49" s="12">
        <f>MIN(G47:G48)</f>
        <v>1.1000000000000001</v>
      </c>
      <c r="J49" s="5"/>
    </row>
    <row r="50" spans="1:10" x14ac:dyDescent="0.25">
      <c r="A50" s="26" t="s">
        <v>5</v>
      </c>
      <c r="B50" s="26"/>
      <c r="C50" s="26"/>
      <c r="D50" s="26"/>
      <c r="E50" s="26"/>
      <c r="F50" s="26"/>
      <c r="G50" s="26"/>
    </row>
    <row r="51" spans="1:10" x14ac:dyDescent="0.25">
      <c r="A51" s="18" t="s">
        <v>87</v>
      </c>
      <c r="B51" s="18"/>
      <c r="C51" s="18"/>
      <c r="D51" s="18"/>
      <c r="E51" s="18"/>
      <c r="F51" s="18"/>
      <c r="G51" s="18"/>
    </row>
    <row r="52" spans="1:10" x14ac:dyDescent="0.25">
      <c r="A52" s="26" t="s">
        <v>3</v>
      </c>
      <c r="B52" s="26"/>
      <c r="C52" s="26"/>
      <c r="D52" s="26"/>
      <c r="E52" s="26"/>
      <c r="F52" s="26"/>
      <c r="G52" s="14">
        <f>MIN(G49)</f>
        <v>1.1000000000000001</v>
      </c>
    </row>
    <row r="53" spans="1:10" x14ac:dyDescent="0.25">
      <c r="A53" s="26" t="s">
        <v>2</v>
      </c>
      <c r="B53" s="26"/>
      <c r="C53" s="26"/>
      <c r="D53" s="26"/>
      <c r="E53" s="26"/>
      <c r="F53" s="26"/>
      <c r="G53" s="26"/>
    </row>
    <row r="54" spans="1:10" ht="31.5" customHeight="1" x14ac:dyDescent="0.25">
      <c r="A54" s="18" t="s">
        <v>28</v>
      </c>
      <c r="B54" s="18"/>
      <c r="C54" s="18"/>
      <c r="D54" s="18"/>
      <c r="E54" s="18"/>
      <c r="F54" s="18"/>
      <c r="G54" s="18"/>
    </row>
    <row r="55" spans="1:10" ht="28.5" customHeight="1" x14ac:dyDescent="0.25">
      <c r="A55" s="26" t="s">
        <v>25</v>
      </c>
      <c r="B55" s="18"/>
      <c r="C55" s="18"/>
      <c r="D55" s="18"/>
      <c r="E55" s="18"/>
      <c r="F55" s="18"/>
      <c r="G55" s="18"/>
    </row>
    <row r="56" spans="1:10" ht="48.75" customHeight="1" x14ac:dyDescent="0.25">
      <c r="A56" s="25" t="s">
        <v>32</v>
      </c>
      <c r="B56" s="25"/>
      <c r="C56" s="25"/>
      <c r="D56" s="25"/>
      <c r="E56" s="25"/>
      <c r="F56" s="25"/>
      <c r="G56" s="25"/>
    </row>
    <row r="57" spans="1:10" ht="48.75" customHeight="1" x14ac:dyDescent="0.25">
      <c r="A57" s="25" t="s">
        <v>94</v>
      </c>
      <c r="B57" s="25"/>
      <c r="C57" s="25"/>
      <c r="D57" s="25"/>
      <c r="E57" s="25"/>
      <c r="F57" s="25"/>
      <c r="G57" s="25"/>
    </row>
  </sheetData>
  <mergeCells count="26">
    <mergeCell ref="A57:G57"/>
    <mergeCell ref="A44:G44"/>
    <mergeCell ref="A45:G45"/>
    <mergeCell ref="A5:G5"/>
    <mergeCell ref="A6:B6"/>
    <mergeCell ref="A7:B7"/>
    <mergeCell ref="A8:G8"/>
    <mergeCell ref="A9:G9"/>
    <mergeCell ref="A55:G55"/>
    <mergeCell ref="A43:F43"/>
    <mergeCell ref="B46:D46"/>
    <mergeCell ref="A52:F52"/>
    <mergeCell ref="A53:G53"/>
    <mergeCell ref="A49:F49"/>
    <mergeCell ref="A56:G56"/>
    <mergeCell ref="A50:G50"/>
    <mergeCell ref="A54:G54"/>
    <mergeCell ref="B47:D47"/>
    <mergeCell ref="B48:D48"/>
    <mergeCell ref="A51:G51"/>
    <mergeCell ref="A1:G1"/>
    <mergeCell ref="A2:G2"/>
    <mergeCell ref="A3:E3"/>
    <mergeCell ref="F3:G3"/>
    <mergeCell ref="A4:E4"/>
    <mergeCell ref="F4:G4"/>
  </mergeCells>
  <pageMargins left="0.70866141732283472" right="0.70866141732283472" top="0.74803149606299213" bottom="0.74803149606299213" header="0.31496062992125984" footer="0.31496062992125984"/>
  <pageSetup paperSize="9" scale="47" fitToHeight="0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JZQYBCjDIHy0Pl4aMgasFKIfoRN9calSUJT/segpRKE=</DigestValue>
    </Reference>
    <Reference Type="http://www.w3.org/2000/09/xmldsig#Object" URI="#idOfficeObject">
      <DigestMethod Algorithm="urn:ietf:params:xml:ns:cpxmlsec:algorithms:gostr34112012-256"/>
      <DigestValue>Rd7D+cjh1OgPfxdOHrguA1UBhSSNcv6Li8grYqZNS5E=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VuXHHt6ToEAwYdLPOQgNkijzqr/QTJHgWminZHLVFC8=</DigestValue>
    </Reference>
  </SignedInfo>
  <SignatureValue>xrMNnVaRGEpyJlK6sAY3ZRAaoJtYysqwoBc84FY3VR+5W9ZGIKQhVPpDxisktoKb
N+215PKDxfXMGauMY+heyg==</SignatureValue>
  <KeyInfo>
    <X509Data>
      <X509Certificate>MIIJKzCCCNigAwIBAgIQBXlXVhME86aQ6tZG3Dc2djAKBggqhQMHAQEDAjCCAWEx
IDAeBgkqhkiG9w0BCQEWEXVjX2ZrQHJvc2them5hLnJ1MRgwFgYDVQQIDA83NyDQ
nNC+0YHQutCy0LAxFTATBgUqhQNkBBIKNzcxMDU2ODc2MDEYMBYGBSqFA2QBEg0x
MDQ3Nzk3MDE5ODMwMWAwXgYDVQQJDFfQkdC+0LvRjNGI0L7QuSDQl9C70LDRgtC+
0YPRgdGC0LjQvdGB0LrQuNC5INC/0LXRgNC10YPQu9C+0LosINC0LiA2LCDRgdGC
0YDQvtC10L3QuNC1IDExGTAXBgNVBAcMENCzLiDQnNC+0YHQutCy0LAxCzAJBgNV
BAYTAlJVMS4wLAYDVQQKDCXQmtCw0LfQvdCw0YfQtdC50YHRgtCy0L4g0KDQvtGB
0YHQuNC4MTgwNgYDVQQDDC/QpNC10LTQtdGA0LDQu9GM0L3QvtC1INC60LDQt9C9
0LDRh9C10LnRgdGC0LLQvjAeFw0yNDA4MjEwODUzMzhaFw0yNTExMTQwODUzMzha
MIICHTELMAkGA1UEBhMCUlUxMDAuBgNVBAgMJ9Ch0LLQtdGA0LTQu9C+0LLRgdC6
0LDRjyDQvtCx0LvQsNGB0YLRjDElMCMGA1UEBwwc0LMuINCV0LrQsNGC0LXRgNC4
0L3QsdGD0YDQszF3MHUGA1UEDAxu0JfQsNC80LXRgdGC0LjRgtC10LvRjCDQnNC4
0L3QuNGB0YLRgNCwINC30LTRgNCw0LLQvtC+0YXRgNCw0L3QtdC90LjRjyDQodCy
0LXRgNC00LvQvtCy0YHQutC+0Lkg0L7QsdC70LDRgdGC0LgxaDBmBgNVBAoMX9Cc
0JjQndCY0KHQotCV0KDQodCi0JLQniDQl9CU0KDQkNCS0J7QntCl0KDQkNCd0JXQ
ndCY0K8g0KHQktCV0KDQlNCb0J7QktCh0JrQntCZINCe0JHQm9CQ0KHQotCYMRYw
FAYFKoUDZAMSCzAxNTkyODA4OTYzMRowGAYIKoUDA4EDAQESDDY2NjIwMjk2MDEx
MTEiMCAGCSqGSIb3DQEJARYTZS5jaGFkb3ZhQGVnb3Y2Ni5ydTEqMCgGA1UEKgwh
0JXQu9C10L3QsCDQkNC90LDRgtC+0LvRjNC10LLQvdCwMRUwEwYDVQQEDAzQp9Cw
0LTQvtCy0LAxNzA1BgNVBAMMLtCn0LDQtNC+0LLQsCDQldC70LXQvdCwINCQ0L3Q
sNGC0L7Qu9GM0LXQstC90LAwZjAfBggqhQMHAQEBATATBgcqhQMCAiQABggqhQMH
AQECAgNDAARA3Hqitye/GOCnTb2gU7MEqljJ0a/ojQKrrbjjYQN3N3vMOfbkOPDb
OCRBy8L6WNIm+/2bJnquxFZ6PEy3LVkYVaOCBKMwggSfMA4GA1UdDwEB/wQEAwID
+DATBgNVHSUEDDAKBggrBgEFBQcDAjAdBgNVHSAEFjAUMAgGBiqFA2RxATAIBgYq
hQNkcQIwDAYFKoUDZHIEAwIBATAsBgUqhQNkbwQjDCHQmtGA0LjQv9GC0L7Qn9GA
0L4gQ1NQICg0LjAuOTk2MykwggGhBgUqhQNkcASCAZYwggGSDIGH0J/RgNC+0LPR
gNCw0LzQvNC90L4t0LDQv9C/0LDRgNCw0YLQvdGL0Lkg0LrQvtC80L/Qu9C10LrR
gSBWaVBOZXQgUEtJIFNlcnZpY2UgKNC90LAg0LDQv9C/0LDRgNCw0YLQvdC+0Lkg
0L/Qu9Cw0YLRhNC+0YDQvNC1IEhTTSAyMDAwUTIpDGjQn9GA0L7Qs9GA0LDQvNC8
0L3Qvi3QsNC/0L/QsNGA0LDRgtC90YvQuSDQutC+0LzQv9C70LXQutGBIMKr0K7Q
vdC40YHQtdGA0YIt0JPQntCh0KLCuy4g0JLQtdGA0YHQuNGPIDQuMAxNQ9C10YDR
gtC40YTQuNC60LDRgiDRgdC+0L7RgtCy0LXRgtGB0YLQstC40Y8g4oSW0KHQpC8x
MjQtNDMyOCDQvtGCIDI5LjA4LjIwMjIMTUPQtdGA0YLQuNGE0LjQutCw0YIg0YHQ
vtC+0YLQstC10YLRgdGC0LLQuNGPIOKEltCh0KQvMTI4LTQ2Mzkg0L7RgiAwNC4x
MC4yMDIzMGYGA1UdHwRfMF0wLqAsoCqGKGh0dHA6Ly9jcmwucm9za2F6bmEucnUv
Y3JsL3VjZmtfMjAyNC5jcmwwK6ApoCeGJWh0dHA6Ly9jcmwuZmsubG9jYWwvY3Js
L3VjZmtfMjAyNC5jcmwwdwYIKwYBBQUHAQEEazBpMDQGCCsGAQUFBzAChihodHRw
Oi8vY3JsLnJvc2them5hLnJ1L2NybC91Y2ZrXzIwMjQuY3J0MDEGCCsGAQUFBzAC
hiVodHRwOi8vY3JsLmZrLmxvY2FsL2NybC91Y2ZrXzIwMjQuY3J0MB0GA1UdDgQW
BBQYvOfcMzIrdu5Shx+QM050lBYR1jCCAXYGA1UdIwSCAW0wggFpgBQGZBOnzuCD
4qZ9n4mn1lYZmEzZp6GCAUOkggE/MIIBOzEhMB8GCSqGSIb3DQEJARYSZGl0QGRp
Z2l0YWwuZ292LnJ1MQswCQYDVQQGEwJSVTEYMBYGA1UECAwPNzcg0JzQvtGB0LrQ
stCwMRkwFwYDVQQHDBDQsy4g0JzQvtGB0LrQstCwMVMwUQYDVQQJDErQn9GA0LXR
gdC90LXQvdGB0LrQsNGPINC90LDQsdC10YDQtdC20L3QsNGPLCDQtNC+0LwgMTAs
INGB0YLRgNC+0LXQvdC40LUgMjEmMCQGA1UECgwd0JzQuNC90YbQuNGE0YDRiyDQ
oNC+0YHRgdC40LgxGDAWBgUqhQNkARINMTA0NzcwMjAyNjcwMTEVMBMGBSqFA2QE
Ego3NzEwNDc0Mzc1MSYwJAYDVQQDDB3QnNC40L3RhtC40YTRgNGLINCg0L7RgdGB
0LjQuIIKbAnAdgAAAAAJjDAKBggqhQMHAQEDAgNBABIONHPK3/tFSHms1OvnBg+8
hr3pMuUZ8Hiu36DomqM/BN3jK9Et4OTa6fAC1XnMNoyL+vceLi2Y7oubozNmha4=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+UVzc+RTJPZBeyzsyJX8lWZIyEI=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67pxvOJKWw5pOdxFjoiR4uO7+e0=</DigestValue>
      </Reference>
      <Reference URI="/xl/sharedStrings.xml?ContentType=application/vnd.openxmlformats-officedocument.spreadsheetml.sharedStrings+xml">
        <DigestMethod Algorithm="http://www.w3.org/2000/09/xmldsig#sha1"/>
        <DigestValue>8QSRkZYpCDJGIQLlzM9BkMtdx98=</DigestValue>
      </Reference>
      <Reference URI="/xl/styles.xml?ContentType=application/vnd.openxmlformats-officedocument.spreadsheetml.styles+xml">
        <DigestMethod Algorithm="http://www.w3.org/2000/09/xmldsig#sha1"/>
        <DigestValue>kofMfUWp7bT9aMHWbnaORxWbJ5Q=</DigestValue>
      </Reference>
      <Reference URI="/xl/theme/theme1.xml?ContentType=application/vnd.openxmlformats-officedocument.theme+xml">
        <DigestMethod Algorithm="http://www.w3.org/2000/09/xmldsig#sha1"/>
        <DigestValue>m1I+73oreNSYYB8rqrx0JPBKZds=</DigestValue>
      </Reference>
      <Reference URI="/xl/workbook.xml?ContentType=application/vnd.openxmlformats-officedocument.spreadsheetml.sheet.main+xml">
        <DigestMethod Algorithm="http://www.w3.org/2000/09/xmldsig#sha1"/>
        <DigestValue>XQQtcUU7d+z22HaksCqnJcP5fOc=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USK3npQTSJjT/8+lSwMYRdwXIE4=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2024-09-25T10:50:53Z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2024-09-25T10:50:53Z</xd:SigningTime>
          <xd:SigningCertificate>
            <xd:Cert>
              <xd:CertDigest>
                <DigestMethod Algorithm="http://www.w3.org/2000/09/xmldsig#sha1"/>
                <DigestValue>tlgL+HeIsyIWdw+7IWiRqBEHh60=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OID.1.2.643.100.4=7710568760, S=77 Москва, E=uc_fk@roskazna.ru</X509IssuerName>
                <X509SerialNumber>7276179287950988927172404480763704950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Носкова Юлия Дмитриевна</cp:lastModifiedBy>
  <cp:lastPrinted>2024-09-16T06:32:47Z</cp:lastPrinted>
  <dcterms:created xsi:type="dcterms:W3CDTF">2018-04-09T06:40:37Z</dcterms:created>
  <dcterms:modified xsi:type="dcterms:W3CDTF">2024-09-25T10:50:41Z</dcterms:modified>
</cp:coreProperties>
</file>