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Отдел правового обеспечения\ЗАКУПКИ\Торги 2020\Конференц\Документы закупки\"/>
    </mc:Choice>
  </mc:AlternateContent>
  <bookViews>
    <workbookView xWindow="0" yWindow="0" windowWidth="23040" windowHeight="8805"/>
  </bookViews>
  <sheets>
    <sheet name="НМЦ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E16" i="1"/>
  <c r="F16" i="1"/>
  <c r="H16" i="1" s="1"/>
  <c r="I16" i="1"/>
  <c r="K16" i="1" s="1"/>
  <c r="L16" i="1"/>
  <c r="P16" i="1"/>
  <c r="Q16" i="1"/>
  <c r="E17" i="1"/>
  <c r="F17" i="1"/>
  <c r="H17" i="1"/>
  <c r="I17" i="1"/>
  <c r="K17" i="1" s="1"/>
  <c r="L17" i="1"/>
  <c r="P17" i="1"/>
  <c r="Q17" i="1" s="1"/>
  <c r="M16" i="1" l="1"/>
  <c r="M17" i="1"/>
  <c r="N18" i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5" i="1"/>
  <c r="L6" i="1"/>
  <c r="L7" i="1"/>
  <c r="L8" i="1"/>
  <c r="L9" i="1"/>
  <c r="L10" i="1"/>
  <c r="L11" i="1"/>
  <c r="L12" i="1"/>
  <c r="L13" i="1"/>
  <c r="L14" i="1"/>
  <c r="L15" i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5" i="1"/>
  <c r="K5" i="1" s="1"/>
  <c r="E6" i="1"/>
  <c r="E7" i="1"/>
  <c r="E8" i="1"/>
  <c r="E9" i="1"/>
  <c r="E10" i="1"/>
  <c r="E11" i="1"/>
  <c r="E12" i="1"/>
  <c r="E13" i="1"/>
  <c r="E14" i="1"/>
  <c r="E15" i="1"/>
  <c r="F6" i="1"/>
  <c r="H6" i="1" s="1"/>
  <c r="F7" i="1"/>
  <c r="H7" i="1" s="1"/>
  <c r="F8" i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5" i="1"/>
  <c r="H5" i="1" s="1"/>
  <c r="E5" i="1"/>
  <c r="C18" i="1"/>
  <c r="K18" i="1" l="1"/>
  <c r="F18" i="1"/>
  <c r="H8" i="1"/>
  <c r="H18" i="1" s="1"/>
  <c r="E18" i="1"/>
  <c r="M6" i="1" l="1"/>
  <c r="M7" i="1"/>
  <c r="M8" i="1"/>
  <c r="M9" i="1"/>
  <c r="M10" i="1"/>
  <c r="M11" i="1"/>
  <c r="M12" i="1"/>
  <c r="M13" i="1"/>
  <c r="M14" i="1"/>
  <c r="M15" i="1"/>
  <c r="L5" i="1" l="1"/>
  <c r="P18" i="1" l="1"/>
  <c r="Q5" i="1"/>
  <c r="Q18" i="1" s="1"/>
  <c r="M5" i="1"/>
  <c r="M18" i="1" s="1"/>
  <c r="I18" i="1"/>
</calcChain>
</file>

<file path=xl/sharedStrings.xml><?xml version="1.0" encoding="utf-8"?>
<sst xmlns="http://schemas.openxmlformats.org/spreadsheetml/2006/main" count="38" uniqueCount="29">
  <si>
    <t>Наименование</t>
  </si>
  <si>
    <t>Кол-во</t>
  </si>
  <si>
    <t>Сумма</t>
  </si>
  <si>
    <t xml:space="preserve"> </t>
  </si>
  <si>
    <t>ИТОГО</t>
  </si>
  <si>
    <t>Среднее кв. откл</t>
  </si>
  <si>
    <t>Средняя цена за ед</t>
  </si>
  <si>
    <t>кол-во</t>
  </si>
  <si>
    <t>Коэфф. вариации %</t>
  </si>
  <si>
    <t>Средняя цена за ед (с копейками)</t>
  </si>
  <si>
    <t>Передатчик и распределитель сигналов HDMI в витую пару</t>
  </si>
  <si>
    <t>Приемник сигналов HDMI, сигналов из витой пары</t>
  </si>
  <si>
    <t>Усилитель-распределитель сигналов интерфейса HDMI</t>
  </si>
  <si>
    <t>Дополнительные выносные микрофоны Logitech для системы Group</t>
  </si>
  <si>
    <t>Удлинительный кабель 15 метров для системы видеоконференций Logitech GROUP</t>
  </si>
  <si>
    <t>Кабель HDMI – HDMI 3м</t>
  </si>
  <si>
    <t>Кабель HDMI – HDMI 5м</t>
  </si>
  <si>
    <t>Кабель mini USB – USB 4,5м</t>
  </si>
  <si>
    <t>Кабель C13 – C14 3м</t>
  </si>
  <si>
    <t>Кабель C13 – C14 5м</t>
  </si>
  <si>
    <t>Монитор</t>
  </si>
  <si>
    <t>Телевизор</t>
  </si>
  <si>
    <t>Кронштейн для крепления телевизора</t>
  </si>
  <si>
    <t>№ п.п.</t>
  </si>
  <si>
    <t>Приложение к обоснованию Н(М)ЦК</t>
  </si>
  <si>
    <t>на поставку оборудования для зала конференций</t>
  </si>
  <si>
    <t>Цена за ед (КП №1)</t>
  </si>
  <si>
    <t>Цена за ед (КП №2)</t>
  </si>
  <si>
    <t>Цена за ед (КП №3)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</si>
</sst>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_-* #,##0\ _₽_-;\-* #,##0\ _₽_-;_-* &quot;-&quot;??\ _₽_-;_-@_-"/>
    <numFmt numFmtId="166" formatCode="0.000%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"/>
      <family val="1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9" fontId="0" fillId="0" borderId="0" xfId="2" applyFont="1"/>
    <xf numFmtId="10" fontId="0" fillId="0" borderId="0" xfId="2" applyNumberFormat="1" applyFont="1"/>
    <xf numFmtId="166" fontId="0" fillId="0" borderId="0" xfId="2" applyNumberFormat="1" applyFont="1"/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165" fontId="7" fillId="0" borderId="1" xfId="1" applyNumberFormat="1" applyFont="1" applyBorder="1"/>
    <xf numFmtId="1" fontId="7" fillId="0" borderId="1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2" fontId="5" fillId="0" borderId="0" xfId="0" applyNumberFormat="1" applyFont="1" applyBorder="1"/>
    <xf numFmtId="4" fontId="0" fillId="0" borderId="0" xfId="0" applyNumberFormat="1" applyBorder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5" fontId="7" fillId="0" borderId="6" xfId="1" applyNumberFormat="1" applyFont="1" applyBorder="1" applyAlignment="1">
      <alignment horizontal="center"/>
    </xf>
    <xf numFmtId="165" fontId="7" fillId="0" borderId="6" xfId="1" applyNumberFormat="1" applyFont="1" applyBorder="1"/>
    <xf numFmtId="0" fontId="9" fillId="0" borderId="7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Border="1"/>
    <xf numFmtId="0" fontId="10" fillId="0" borderId="10" xfId="0" applyFont="1" applyBorder="1" applyAlignment="1">
      <alignment horizontal="center"/>
    </xf>
    <xf numFmtId="43" fontId="7" fillId="0" borderId="11" xfId="1" applyNumberFormat="1" applyFont="1" applyBorder="1"/>
    <xf numFmtId="0" fontId="10" fillId="0" borderId="12" xfId="0" applyFont="1" applyBorder="1" applyAlignment="1">
      <alignment horizontal="center"/>
    </xf>
    <xf numFmtId="43" fontId="7" fillId="0" borderId="13" xfId="1" applyNumberFormat="1" applyFont="1" applyBorder="1"/>
    <xf numFmtId="0" fontId="10" fillId="0" borderId="14" xfId="0" applyFont="1" applyBorder="1" applyAlignment="1">
      <alignment horizontal="center"/>
    </xf>
    <xf numFmtId="0" fontId="8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65" fontId="7" fillId="0" borderId="16" xfId="1" applyNumberFormat="1" applyFont="1" applyBorder="1" applyAlignment="1">
      <alignment horizontal="center"/>
    </xf>
    <xf numFmtId="165" fontId="7" fillId="0" borderId="16" xfId="1" applyNumberFormat="1" applyFont="1" applyBorder="1"/>
    <xf numFmtId="43" fontId="7" fillId="0" borderId="17" xfId="1" applyNumberFormat="1" applyFont="1" applyBorder="1"/>
    <xf numFmtId="0" fontId="3" fillId="0" borderId="7" xfId="0" applyFont="1" applyBorder="1" applyAlignment="1">
      <alignment horizontal="center"/>
    </xf>
    <xf numFmtId="0" fontId="6" fillId="0" borderId="8" xfId="0" applyFont="1" applyBorder="1"/>
    <xf numFmtId="1" fontId="6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/>
    </xf>
    <xf numFmtId="2" fontId="6" fillId="0" borderId="8" xfId="0" applyNumberFormat="1" applyFont="1" applyBorder="1"/>
    <xf numFmtId="2" fontId="6" fillId="0" borderId="8" xfId="0" applyNumberFormat="1" applyFont="1" applyBorder="1" applyAlignment="1">
      <alignment horizontal="center"/>
    </xf>
    <xf numFmtId="43" fontId="6" fillId="0" borderId="8" xfId="0" applyNumberFormat="1" applyFont="1" applyBorder="1"/>
    <xf numFmtId="43" fontId="6" fillId="0" borderId="9" xfId="0" applyNumberFormat="1" applyFont="1" applyBorder="1"/>
    <xf numFmtId="0" fontId="11" fillId="0" borderId="8" xfId="0" applyFont="1" applyBorder="1" applyAlignment="1">
      <alignment horizontal="center" wrapText="1"/>
    </xf>
    <xf numFmtId="43" fontId="11" fillId="0" borderId="6" xfId="1" applyFont="1" applyBorder="1"/>
    <xf numFmtId="43" fontId="11" fillId="0" borderId="1" xfId="1" applyFont="1" applyBorder="1"/>
    <xf numFmtId="43" fontId="11" fillId="0" borderId="16" xfId="1" applyFont="1" applyBorder="1"/>
    <xf numFmtId="43" fontId="12" fillId="0" borderId="8" xfId="0" applyNumberFormat="1" applyFont="1" applyBorder="1"/>
    <xf numFmtId="0" fontId="0" fillId="0" borderId="18" xfId="0" applyBorder="1" applyAlignment="1"/>
    <xf numFmtId="0" fontId="4" fillId="0" borderId="0" xfId="0" applyFont="1" applyAlignment="1">
      <alignment horizontal="left" wrapText="1"/>
    </xf>
    <xf numFmtId="0" fontId="7" fillId="0" borderId="8" xfId="0" applyFont="1" applyFill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A7" zoomScale="104" zoomScaleNormal="104" workbookViewId="0">
      <selection activeCell="N15" sqref="N15"/>
    </sheetView>
  </sheetViews>
  <sheetFormatPr defaultRowHeight="15" x14ac:dyDescent="0.25"/>
  <cols>
    <col min="1" max="1" width="7.28515625" customWidth="1"/>
    <col min="2" max="2" width="34.28515625" customWidth="1"/>
    <col min="3" max="3" width="10.140625" customWidth="1"/>
    <col min="4" max="4" width="14.7109375" customWidth="1"/>
    <col min="5" max="5" width="14.28515625" hidden="1" customWidth="1"/>
    <col min="6" max="6" width="14.85546875" hidden="1" customWidth="1"/>
    <col min="7" max="7" width="15.7109375" customWidth="1"/>
    <col min="8" max="8" width="16" hidden="1" customWidth="1"/>
    <col min="9" max="9" width="15.140625" hidden="1" customWidth="1"/>
    <col min="10" max="10" width="15.42578125" customWidth="1"/>
    <col min="11" max="11" width="15.5703125" hidden="1" customWidth="1"/>
    <col min="12" max="12" width="16.85546875" customWidth="1"/>
    <col min="13" max="13" width="16" customWidth="1"/>
    <col min="14" max="14" width="15.28515625" customWidth="1"/>
    <col min="15" max="15" width="14.42578125" hidden="1" customWidth="1"/>
    <col min="16" max="16" width="16.140625" hidden="1" customWidth="1"/>
    <col min="17" max="18" width="15.85546875" customWidth="1"/>
  </cols>
  <sheetData>
    <row r="1" spans="1:18" x14ac:dyDescent="0.25">
      <c r="I1" s="1"/>
      <c r="J1" s="1"/>
      <c r="K1" s="1"/>
      <c r="L1" s="1"/>
      <c r="M1" s="1"/>
      <c r="N1" s="60" t="s">
        <v>24</v>
      </c>
      <c r="O1" s="60"/>
      <c r="P1" s="60"/>
      <c r="Q1" s="60"/>
    </row>
    <row r="2" spans="1:18" x14ac:dyDescent="0.25">
      <c r="I2" s="1"/>
      <c r="J2" s="1"/>
      <c r="K2" s="1"/>
      <c r="L2" s="1"/>
      <c r="M2" s="1"/>
      <c r="N2" s="60"/>
      <c r="O2" s="60"/>
      <c r="P2" s="60"/>
      <c r="Q2" s="60"/>
    </row>
    <row r="3" spans="1:18" ht="15.75" thickBot="1" x14ac:dyDescent="0.3">
      <c r="D3" s="59"/>
      <c r="E3" s="59"/>
      <c r="I3" s="1"/>
      <c r="J3" s="1"/>
      <c r="K3" s="1"/>
      <c r="L3" s="1"/>
      <c r="M3" s="1"/>
      <c r="N3" s="1" t="s">
        <v>25</v>
      </c>
      <c r="O3" s="1"/>
      <c r="P3" s="1"/>
      <c r="Q3" s="1"/>
    </row>
    <row r="4" spans="1:18" ht="55.9" customHeight="1" thickBot="1" x14ac:dyDescent="0.3">
      <c r="A4" s="26" t="s">
        <v>23</v>
      </c>
      <c r="B4" s="27" t="s">
        <v>0</v>
      </c>
      <c r="C4" s="27" t="s">
        <v>1</v>
      </c>
      <c r="D4" s="61" t="s">
        <v>26</v>
      </c>
      <c r="E4" s="27" t="s">
        <v>2</v>
      </c>
      <c r="F4" s="27" t="s">
        <v>1</v>
      </c>
      <c r="G4" s="27" t="s">
        <v>27</v>
      </c>
      <c r="H4" s="27" t="s">
        <v>2</v>
      </c>
      <c r="I4" s="27" t="s">
        <v>1</v>
      </c>
      <c r="J4" s="61" t="s">
        <v>28</v>
      </c>
      <c r="K4" s="27" t="s">
        <v>2</v>
      </c>
      <c r="L4" s="28" t="s">
        <v>5</v>
      </c>
      <c r="M4" s="27" t="s">
        <v>8</v>
      </c>
      <c r="N4" s="27" t="s">
        <v>6</v>
      </c>
      <c r="O4" s="54" t="s">
        <v>9</v>
      </c>
      <c r="P4" s="29" t="s">
        <v>7</v>
      </c>
      <c r="Q4" s="30" t="s">
        <v>2</v>
      </c>
    </row>
    <row r="5" spans="1:18" ht="33.75" thickBot="1" x14ac:dyDescent="0.3">
      <c r="A5" s="32">
        <v>1</v>
      </c>
      <c r="B5" s="15" t="s">
        <v>10</v>
      </c>
      <c r="C5" s="17">
        <v>1</v>
      </c>
      <c r="D5" s="17">
        <v>83000</v>
      </c>
      <c r="E5" s="21">
        <f t="shared" ref="E5:E17" si="0">C5*D5</f>
        <v>83000</v>
      </c>
      <c r="F5" s="21">
        <f t="shared" ref="F5:F17" si="1">C5</f>
        <v>1</v>
      </c>
      <c r="G5" s="17">
        <v>82514</v>
      </c>
      <c r="H5" s="21">
        <f>F5*G5</f>
        <v>82514</v>
      </c>
      <c r="I5" s="21">
        <f t="shared" ref="I5:I17" si="2">C5</f>
        <v>1</v>
      </c>
      <c r="J5" s="17">
        <v>82814.12</v>
      </c>
      <c r="K5" s="21">
        <f>I5*J5</f>
        <v>82814.12</v>
      </c>
      <c r="L5" s="22">
        <f t="shared" ref="L5:L17" si="3">SQRT(DEVSQ(D5,G5,J5)/(2))</f>
        <v>245.22757756826581</v>
      </c>
      <c r="M5" s="23">
        <f t="shared" ref="M5:M17" si="4">L5/O5*100</f>
        <v>0.29625429963581956</v>
      </c>
      <c r="N5" s="24">
        <v>82776</v>
      </c>
      <c r="O5" s="55">
        <f t="shared" ref="O5:O17" si="5">(D5+G5+J5)/3</f>
        <v>82776.039999999994</v>
      </c>
      <c r="P5" s="25">
        <f t="shared" ref="P5:P17" si="6">C5</f>
        <v>1</v>
      </c>
      <c r="Q5" s="33">
        <f t="shared" ref="Q5:Q17" si="7">N5*P5</f>
        <v>82776</v>
      </c>
      <c r="R5" s="3"/>
    </row>
    <row r="6" spans="1:18" ht="33.75" thickBot="1" x14ac:dyDescent="0.3">
      <c r="A6" s="34">
        <f>A5+1</f>
        <v>2</v>
      </c>
      <c r="B6" s="15" t="s">
        <v>11</v>
      </c>
      <c r="C6" s="17">
        <v>2</v>
      </c>
      <c r="D6" s="17">
        <v>22000</v>
      </c>
      <c r="E6" s="9">
        <f t="shared" si="0"/>
        <v>44000</v>
      </c>
      <c r="F6" s="9">
        <f t="shared" si="1"/>
        <v>2</v>
      </c>
      <c r="G6" s="17">
        <v>21940</v>
      </c>
      <c r="H6" s="9">
        <f t="shared" ref="H6:H17" si="8">F6*G6</f>
        <v>43880</v>
      </c>
      <c r="I6" s="9">
        <f t="shared" si="2"/>
        <v>2</v>
      </c>
      <c r="J6" s="17">
        <v>20490.5</v>
      </c>
      <c r="K6" s="9">
        <f t="shared" ref="K6:K17" si="9">I6*J6</f>
        <v>40981</v>
      </c>
      <c r="L6" s="5">
        <f t="shared" si="3"/>
        <v>854.71637595949528</v>
      </c>
      <c r="M6" s="6">
        <f t="shared" si="4"/>
        <v>3.9797132225863314</v>
      </c>
      <c r="N6" s="7">
        <v>21477</v>
      </c>
      <c r="O6" s="56">
        <f t="shared" si="5"/>
        <v>21476.833333333332</v>
      </c>
      <c r="P6" s="8">
        <f t="shared" si="6"/>
        <v>2</v>
      </c>
      <c r="Q6" s="35">
        <f t="shared" si="7"/>
        <v>42954</v>
      </c>
      <c r="R6" s="3"/>
    </row>
    <row r="7" spans="1:18" ht="33.75" thickBot="1" x14ac:dyDescent="0.3">
      <c r="A7" s="34">
        <f t="shared" ref="A7:A17" si="10">A6+1</f>
        <v>3</v>
      </c>
      <c r="B7" s="15" t="s">
        <v>12</v>
      </c>
      <c r="C7" s="17">
        <v>1</v>
      </c>
      <c r="D7" s="17">
        <v>8500</v>
      </c>
      <c r="E7" s="9">
        <f t="shared" si="0"/>
        <v>8500</v>
      </c>
      <c r="F7" s="9">
        <f t="shared" si="1"/>
        <v>1</v>
      </c>
      <c r="G7" s="17">
        <v>8299</v>
      </c>
      <c r="H7" s="9">
        <f t="shared" si="8"/>
        <v>8299</v>
      </c>
      <c r="I7" s="9">
        <f t="shared" si="2"/>
        <v>1</v>
      </c>
      <c r="J7" s="17">
        <v>9432.1200000000008</v>
      </c>
      <c r="K7" s="9">
        <f t="shared" si="9"/>
        <v>9432.1200000000008</v>
      </c>
      <c r="L7" s="5">
        <f t="shared" si="3"/>
        <v>604.59485453759351</v>
      </c>
      <c r="M7" s="6">
        <f t="shared" si="4"/>
        <v>6.9146287448373549</v>
      </c>
      <c r="N7" s="7">
        <v>8744</v>
      </c>
      <c r="O7" s="56">
        <f t="shared" si="5"/>
        <v>8743.7066666666669</v>
      </c>
      <c r="P7" s="8">
        <f t="shared" si="6"/>
        <v>1</v>
      </c>
      <c r="Q7" s="35">
        <f t="shared" si="7"/>
        <v>8744</v>
      </c>
      <c r="R7" s="3"/>
    </row>
    <row r="8" spans="1:18" ht="50.25" thickBot="1" x14ac:dyDescent="0.3">
      <c r="A8" s="34">
        <f t="shared" si="10"/>
        <v>4</v>
      </c>
      <c r="B8" s="15" t="s">
        <v>13</v>
      </c>
      <c r="C8" s="17">
        <v>2</v>
      </c>
      <c r="D8" s="17">
        <v>21000</v>
      </c>
      <c r="E8" s="9">
        <f t="shared" si="0"/>
        <v>42000</v>
      </c>
      <c r="F8" s="9">
        <f t="shared" si="1"/>
        <v>2</v>
      </c>
      <c r="G8" s="17">
        <v>22238</v>
      </c>
      <c r="H8" s="9">
        <f t="shared" si="8"/>
        <v>44476</v>
      </c>
      <c r="I8" s="9">
        <f t="shared" si="2"/>
        <v>2</v>
      </c>
      <c r="J8" s="17">
        <v>22322.11</v>
      </c>
      <c r="K8" s="9">
        <f t="shared" si="9"/>
        <v>44644.22</v>
      </c>
      <c r="L8" s="5">
        <f t="shared" si="3"/>
        <v>740.23569942282586</v>
      </c>
      <c r="M8" s="6">
        <f t="shared" si="4"/>
        <v>3.3872839723247532</v>
      </c>
      <c r="N8" s="7">
        <v>21853</v>
      </c>
      <c r="O8" s="56">
        <f t="shared" si="5"/>
        <v>21853.37</v>
      </c>
      <c r="P8" s="8">
        <f t="shared" si="6"/>
        <v>2</v>
      </c>
      <c r="Q8" s="35">
        <f t="shared" si="7"/>
        <v>43706</v>
      </c>
      <c r="R8" s="3"/>
    </row>
    <row r="9" spans="1:18" ht="66.75" thickBot="1" x14ac:dyDescent="0.3">
      <c r="A9" s="34">
        <f t="shared" si="10"/>
        <v>5</v>
      </c>
      <c r="B9" s="15" t="s">
        <v>14</v>
      </c>
      <c r="C9" s="17">
        <v>2</v>
      </c>
      <c r="D9" s="17">
        <v>17500</v>
      </c>
      <c r="E9" s="9">
        <f t="shared" si="0"/>
        <v>35000</v>
      </c>
      <c r="F9" s="9">
        <f t="shared" si="1"/>
        <v>2</v>
      </c>
      <c r="G9" s="17">
        <v>17014</v>
      </c>
      <c r="H9" s="9">
        <f t="shared" si="8"/>
        <v>34028</v>
      </c>
      <c r="I9" s="18">
        <f t="shared" si="2"/>
        <v>2</v>
      </c>
      <c r="J9" s="20">
        <v>17514.900000000001</v>
      </c>
      <c r="K9" s="19">
        <f t="shared" si="9"/>
        <v>35029.800000000003</v>
      </c>
      <c r="L9" s="5">
        <f t="shared" si="3"/>
        <v>284.99088289510871</v>
      </c>
      <c r="M9" s="6">
        <f t="shared" si="4"/>
        <v>1.6432648944823474</v>
      </c>
      <c r="N9" s="7">
        <v>17343</v>
      </c>
      <c r="O9" s="56">
        <f t="shared" si="5"/>
        <v>17342.966666666667</v>
      </c>
      <c r="P9" s="8">
        <f t="shared" si="6"/>
        <v>2</v>
      </c>
      <c r="Q9" s="35">
        <f t="shared" si="7"/>
        <v>34686</v>
      </c>
      <c r="R9" s="3"/>
    </row>
    <row r="10" spans="1:18" ht="17.25" thickBot="1" x14ac:dyDescent="0.3">
      <c r="A10" s="34">
        <f t="shared" si="10"/>
        <v>6</v>
      </c>
      <c r="B10" s="14" t="s">
        <v>15</v>
      </c>
      <c r="C10" s="16">
        <v>10</v>
      </c>
      <c r="D10" s="16">
        <v>550</v>
      </c>
      <c r="E10" s="9">
        <f t="shared" si="0"/>
        <v>5500</v>
      </c>
      <c r="F10" s="9">
        <f t="shared" si="1"/>
        <v>10</v>
      </c>
      <c r="G10" s="16">
        <v>514</v>
      </c>
      <c r="H10" s="9">
        <f t="shared" si="8"/>
        <v>5140</v>
      </c>
      <c r="I10" s="9">
        <f t="shared" si="2"/>
        <v>10</v>
      </c>
      <c r="J10" s="16">
        <v>485.3</v>
      </c>
      <c r="K10" s="9">
        <f t="shared" si="9"/>
        <v>4853</v>
      </c>
      <c r="L10" s="5">
        <f t="shared" si="3"/>
        <v>32.418564640238671</v>
      </c>
      <c r="M10" s="6">
        <f t="shared" si="4"/>
        <v>6.2773958510757133</v>
      </c>
      <c r="N10" s="7">
        <v>516</v>
      </c>
      <c r="O10" s="56">
        <f t="shared" si="5"/>
        <v>516.43333333333328</v>
      </c>
      <c r="P10" s="8">
        <f t="shared" si="6"/>
        <v>10</v>
      </c>
      <c r="Q10" s="35">
        <f t="shared" si="7"/>
        <v>5160</v>
      </c>
      <c r="R10" s="3"/>
    </row>
    <row r="11" spans="1:18" ht="17.25" thickBot="1" x14ac:dyDescent="0.3">
      <c r="A11" s="34">
        <f t="shared" si="10"/>
        <v>7</v>
      </c>
      <c r="B11" s="15" t="s">
        <v>16</v>
      </c>
      <c r="C11" s="17">
        <v>10</v>
      </c>
      <c r="D11" s="17">
        <v>670</v>
      </c>
      <c r="E11" s="9">
        <f t="shared" si="0"/>
        <v>6700</v>
      </c>
      <c r="F11" s="9">
        <f t="shared" si="1"/>
        <v>10</v>
      </c>
      <c r="G11" s="17">
        <v>674</v>
      </c>
      <c r="H11" s="9">
        <f t="shared" si="8"/>
        <v>6740</v>
      </c>
      <c r="I11" s="9">
        <f t="shared" si="2"/>
        <v>10</v>
      </c>
      <c r="J11" s="17">
        <v>623.23</v>
      </c>
      <c r="K11" s="9">
        <f t="shared" si="9"/>
        <v>6232.3</v>
      </c>
      <c r="L11" s="5">
        <f t="shared" si="3"/>
        <v>28.228312619307104</v>
      </c>
      <c r="M11" s="6">
        <f t="shared" si="4"/>
        <v>4.3047807250764434</v>
      </c>
      <c r="N11" s="7">
        <v>656</v>
      </c>
      <c r="O11" s="56">
        <f t="shared" si="5"/>
        <v>655.74333333333334</v>
      </c>
      <c r="P11" s="8">
        <f t="shared" si="6"/>
        <v>10</v>
      </c>
      <c r="Q11" s="35">
        <f t="shared" si="7"/>
        <v>6560</v>
      </c>
      <c r="R11" s="3"/>
    </row>
    <row r="12" spans="1:18" ht="17.25" thickBot="1" x14ac:dyDescent="0.3">
      <c r="A12" s="34">
        <f t="shared" si="10"/>
        <v>8</v>
      </c>
      <c r="B12" s="15" t="s">
        <v>17</v>
      </c>
      <c r="C12" s="17">
        <v>1</v>
      </c>
      <c r="D12" s="17">
        <v>1000</v>
      </c>
      <c r="E12" s="9">
        <f t="shared" si="0"/>
        <v>1000</v>
      </c>
      <c r="F12" s="9">
        <f t="shared" si="1"/>
        <v>1</v>
      </c>
      <c r="G12" s="17">
        <v>1039</v>
      </c>
      <c r="H12" s="9">
        <f t="shared" si="8"/>
        <v>1039</v>
      </c>
      <c r="I12" s="9">
        <f t="shared" si="2"/>
        <v>1</v>
      </c>
      <c r="J12" s="17">
        <v>914.2</v>
      </c>
      <c r="K12" s="9">
        <f t="shared" si="9"/>
        <v>914.2</v>
      </c>
      <c r="L12" s="5">
        <f t="shared" si="3"/>
        <v>63.845751620605085</v>
      </c>
      <c r="M12" s="6">
        <f t="shared" si="4"/>
        <v>6.4857529074162024</v>
      </c>
      <c r="N12" s="7">
        <v>984</v>
      </c>
      <c r="O12" s="56">
        <f t="shared" si="5"/>
        <v>984.4</v>
      </c>
      <c r="P12" s="8">
        <f t="shared" si="6"/>
        <v>1</v>
      </c>
      <c r="Q12" s="35">
        <f t="shared" si="7"/>
        <v>984</v>
      </c>
      <c r="R12" s="3"/>
    </row>
    <row r="13" spans="1:18" ht="17.25" thickBot="1" x14ac:dyDescent="0.3">
      <c r="A13" s="34">
        <f t="shared" si="10"/>
        <v>9</v>
      </c>
      <c r="B13" s="15" t="s">
        <v>18</v>
      </c>
      <c r="C13" s="17">
        <v>15</v>
      </c>
      <c r="D13" s="17">
        <v>290</v>
      </c>
      <c r="E13" s="9">
        <f t="shared" si="0"/>
        <v>4350</v>
      </c>
      <c r="F13" s="9">
        <f t="shared" si="1"/>
        <v>15</v>
      </c>
      <c r="G13" s="17">
        <v>299</v>
      </c>
      <c r="H13" s="9">
        <f t="shared" si="8"/>
        <v>4485</v>
      </c>
      <c r="I13" s="9">
        <f t="shared" si="2"/>
        <v>15</v>
      </c>
      <c r="J13" s="17">
        <v>289.41000000000003</v>
      </c>
      <c r="K13" s="9">
        <f t="shared" si="9"/>
        <v>4341.1500000000005</v>
      </c>
      <c r="L13" s="5">
        <f t="shared" si="3"/>
        <v>5.3745728512443902</v>
      </c>
      <c r="M13" s="6">
        <f t="shared" si="4"/>
        <v>1.8355572629789245</v>
      </c>
      <c r="N13" s="7">
        <v>293</v>
      </c>
      <c r="O13" s="56">
        <f t="shared" si="5"/>
        <v>292.80333333333334</v>
      </c>
      <c r="P13" s="8">
        <f t="shared" si="6"/>
        <v>15</v>
      </c>
      <c r="Q13" s="35">
        <f t="shared" si="7"/>
        <v>4395</v>
      </c>
      <c r="R13" s="3"/>
    </row>
    <row r="14" spans="1:18" ht="17.25" thickBot="1" x14ac:dyDescent="0.3">
      <c r="A14" s="34">
        <f t="shared" si="10"/>
        <v>10</v>
      </c>
      <c r="B14" s="15" t="s">
        <v>19</v>
      </c>
      <c r="C14" s="17">
        <v>10</v>
      </c>
      <c r="D14" s="17">
        <v>400</v>
      </c>
      <c r="E14" s="9">
        <f t="shared" si="0"/>
        <v>4000</v>
      </c>
      <c r="F14" s="9">
        <f t="shared" si="1"/>
        <v>10</v>
      </c>
      <c r="G14" s="17">
        <v>412</v>
      </c>
      <c r="H14" s="9">
        <f t="shared" si="8"/>
        <v>4120</v>
      </c>
      <c r="I14" s="9">
        <f t="shared" si="2"/>
        <v>10</v>
      </c>
      <c r="J14" s="17">
        <v>398.23</v>
      </c>
      <c r="K14" s="9">
        <f t="shared" si="9"/>
        <v>3982.3</v>
      </c>
      <c r="L14" s="5">
        <f t="shared" si="3"/>
        <v>7.491615313135072</v>
      </c>
      <c r="M14" s="6">
        <f t="shared" si="4"/>
        <v>1.8570722870367793</v>
      </c>
      <c r="N14" s="7">
        <v>403</v>
      </c>
      <c r="O14" s="56">
        <f t="shared" si="5"/>
        <v>403.41</v>
      </c>
      <c r="P14" s="8">
        <f t="shared" si="6"/>
        <v>10</v>
      </c>
      <c r="Q14" s="35">
        <f t="shared" si="7"/>
        <v>4030</v>
      </c>
      <c r="R14" s="3"/>
    </row>
    <row r="15" spans="1:18" ht="16.149999999999999" customHeight="1" thickBot="1" x14ac:dyDescent="0.3">
      <c r="A15" s="34">
        <f t="shared" si="10"/>
        <v>11</v>
      </c>
      <c r="B15" s="15" t="s">
        <v>20</v>
      </c>
      <c r="C15" s="17">
        <v>7</v>
      </c>
      <c r="D15" s="17">
        <v>13000</v>
      </c>
      <c r="E15" s="9">
        <f t="shared" si="0"/>
        <v>91000</v>
      </c>
      <c r="F15" s="9">
        <f t="shared" si="1"/>
        <v>7</v>
      </c>
      <c r="G15" s="17">
        <v>12773</v>
      </c>
      <c r="H15" s="9">
        <f t="shared" si="8"/>
        <v>89411</v>
      </c>
      <c r="I15" s="9">
        <f t="shared" si="2"/>
        <v>7</v>
      </c>
      <c r="J15" s="17">
        <v>12977.58</v>
      </c>
      <c r="K15" s="9">
        <f t="shared" si="9"/>
        <v>90843.06</v>
      </c>
      <c r="L15" s="5">
        <f t="shared" si="3"/>
        <v>125.08972299913368</v>
      </c>
      <c r="M15" s="6">
        <f t="shared" si="4"/>
        <v>0.96842207006295389</v>
      </c>
      <c r="N15" s="7">
        <v>12917</v>
      </c>
      <c r="O15" s="56">
        <f t="shared" si="5"/>
        <v>12916.86</v>
      </c>
      <c r="P15" s="8">
        <f t="shared" si="6"/>
        <v>7</v>
      </c>
      <c r="Q15" s="35">
        <f t="shared" si="7"/>
        <v>90419</v>
      </c>
      <c r="R15" s="3"/>
    </row>
    <row r="16" spans="1:18" ht="16.149999999999999" customHeight="1" thickBot="1" x14ac:dyDescent="0.3">
      <c r="A16" s="34">
        <f t="shared" si="10"/>
        <v>12</v>
      </c>
      <c r="B16" s="15" t="s">
        <v>21</v>
      </c>
      <c r="C16" s="17">
        <v>1</v>
      </c>
      <c r="D16" s="17">
        <v>139000</v>
      </c>
      <c r="E16" s="9">
        <f t="shared" si="0"/>
        <v>139000</v>
      </c>
      <c r="F16" s="9">
        <f t="shared" si="1"/>
        <v>1</v>
      </c>
      <c r="G16" s="17">
        <v>139990</v>
      </c>
      <c r="H16" s="9">
        <f t="shared" si="8"/>
        <v>139990</v>
      </c>
      <c r="I16" s="9">
        <f t="shared" si="2"/>
        <v>1</v>
      </c>
      <c r="J16" s="17">
        <v>128985.9</v>
      </c>
      <c r="K16" s="9">
        <f t="shared" si="9"/>
        <v>128985.9</v>
      </c>
      <c r="L16" s="5">
        <f t="shared" si="3"/>
        <v>6087.590048889082</v>
      </c>
      <c r="M16" s="6">
        <f t="shared" si="4"/>
        <v>4.4764335703817908</v>
      </c>
      <c r="N16" s="7">
        <v>135992</v>
      </c>
      <c r="O16" s="56">
        <f t="shared" si="5"/>
        <v>135991.96666666667</v>
      </c>
      <c r="P16" s="8">
        <f t="shared" si="6"/>
        <v>1</v>
      </c>
      <c r="Q16" s="35">
        <f t="shared" si="7"/>
        <v>135992</v>
      </c>
      <c r="R16" s="3"/>
    </row>
    <row r="17" spans="1:18" ht="33.75" thickBot="1" x14ac:dyDescent="0.3">
      <c r="A17" s="36">
        <f t="shared" si="10"/>
        <v>13</v>
      </c>
      <c r="B17" s="37" t="s">
        <v>22</v>
      </c>
      <c r="C17" s="38">
        <v>1</v>
      </c>
      <c r="D17" s="38">
        <v>3100</v>
      </c>
      <c r="E17" s="39">
        <f t="shared" si="0"/>
        <v>3100</v>
      </c>
      <c r="F17" s="39">
        <f t="shared" si="1"/>
        <v>1</v>
      </c>
      <c r="G17" s="38">
        <v>3000</v>
      </c>
      <c r="H17" s="39">
        <f t="shared" si="8"/>
        <v>3000</v>
      </c>
      <c r="I17" s="39">
        <f t="shared" si="2"/>
        <v>1</v>
      </c>
      <c r="J17" s="38">
        <v>3012.9</v>
      </c>
      <c r="K17" s="39">
        <f t="shared" si="9"/>
        <v>3012.9</v>
      </c>
      <c r="L17" s="40">
        <f t="shared" si="3"/>
        <v>54.394883337804217</v>
      </c>
      <c r="M17" s="41">
        <f t="shared" si="4"/>
        <v>1.7906994481823861</v>
      </c>
      <c r="N17" s="42">
        <v>3038</v>
      </c>
      <c r="O17" s="57">
        <f t="shared" si="5"/>
        <v>3037.6333333333332</v>
      </c>
      <c r="P17" s="43">
        <f t="shared" si="6"/>
        <v>1</v>
      </c>
      <c r="Q17" s="44">
        <f t="shared" si="7"/>
        <v>3038</v>
      </c>
      <c r="R17" s="3"/>
    </row>
    <row r="18" spans="1:18" ht="16.5" thickBot="1" x14ac:dyDescent="0.3">
      <c r="A18" s="45"/>
      <c r="B18" s="46" t="s">
        <v>4</v>
      </c>
      <c r="C18" s="47">
        <f>SUM(C5:C17)</f>
        <v>63</v>
      </c>
      <c r="D18" s="48"/>
      <c r="E18" s="49">
        <f>SUM(E5:E17)</f>
        <v>467150</v>
      </c>
      <c r="F18" s="47">
        <f>SUM(F5:F17)</f>
        <v>63</v>
      </c>
      <c r="G18" s="48"/>
      <c r="H18" s="49">
        <f>SUM(H5:H17)</f>
        <v>467122</v>
      </c>
      <c r="I18" s="47">
        <f>SUM(I5:I17)</f>
        <v>63</v>
      </c>
      <c r="J18" s="48"/>
      <c r="K18" s="50">
        <f>SUM(K5:K17)</f>
        <v>456066.07000000007</v>
      </c>
      <c r="L18" s="50"/>
      <c r="M18" s="51">
        <f>SUM(M5:M17)</f>
        <v>44.217259256077803</v>
      </c>
      <c r="N18" s="52">
        <f>SUM(N5:N17)</f>
        <v>306992</v>
      </c>
      <c r="O18" s="58">
        <f>SUM(O5:O17)</f>
        <v>306992.16666666669</v>
      </c>
      <c r="P18" s="52">
        <f>SUM(P5:P17)</f>
        <v>63</v>
      </c>
      <c r="Q18" s="53">
        <f>SUM(Q5:Q17)</f>
        <v>463444</v>
      </c>
      <c r="R18" s="3"/>
    </row>
    <row r="19" spans="1:18" x14ac:dyDescent="0.25">
      <c r="A19" s="31"/>
      <c r="D19" s="10"/>
      <c r="E19" s="10"/>
      <c r="F19" s="10"/>
      <c r="G19" s="11" t="s">
        <v>3</v>
      </c>
      <c r="H19" s="10"/>
      <c r="I19" s="10"/>
      <c r="J19" s="12" t="s">
        <v>3</v>
      </c>
    </row>
    <row r="20" spans="1:18" x14ac:dyDescent="0.25">
      <c r="D20" s="10"/>
      <c r="E20" s="13" t="s">
        <v>3</v>
      </c>
      <c r="F20" s="10"/>
      <c r="G20" s="10"/>
      <c r="H20" s="10" t="s">
        <v>3</v>
      </c>
      <c r="I20" s="10"/>
      <c r="J20" s="10"/>
      <c r="Q20" s="4" t="s">
        <v>3</v>
      </c>
    </row>
    <row r="21" spans="1:18" x14ac:dyDescent="0.25">
      <c r="Q21" s="2"/>
    </row>
  </sheetData>
  <mergeCells count="2">
    <mergeCell ref="D3:E3"/>
    <mergeCell ref="N1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Кленова Лариса Федоровна</dc:creator>
  <cp:lastModifiedBy>Ершова Ю.Г.</cp:lastModifiedBy>
  <cp:lastPrinted>2019-10-21T08:21:15Z</cp:lastPrinted>
  <dcterms:created xsi:type="dcterms:W3CDTF">2019-10-21T05:24:54Z</dcterms:created>
  <dcterms:modified xsi:type="dcterms:W3CDTF">2020-07-02T11:29:03Z</dcterms:modified>
</cp:coreProperties>
</file>